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680" windowWidth="18240" windowHeight="15800" activeTab="0"/>
  </bookViews>
  <sheets>
    <sheet name="Humedad (105º)" sheetId="1" r:id="rId1"/>
    <sheet name="MO" sheetId="2" r:id="rId2"/>
    <sheet name="Proteina" sheetId="3" r:id="rId3"/>
  </sheets>
  <definedNames/>
  <calcPr fullCalcOnLoad="1"/>
</workbook>
</file>

<file path=xl/comments2.xml><?xml version="1.0" encoding="utf-8"?>
<comments xmlns="http://schemas.openxmlformats.org/spreadsheetml/2006/main">
  <authors>
    <author>fernando</author>
  </authors>
  <commentList>
    <comment ref="D1" authorId="0">
      <text>
        <r>
          <rPr>
            <b/>
            <sz val="8"/>
            <color indexed="8"/>
            <rFont val="Tahoma"/>
            <family val="2"/>
          </rPr>
          <t>fernando: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%MS del material previamente desecado a 55ºC</t>
        </r>
      </text>
    </comment>
  </commentList>
</comments>
</file>

<file path=xl/comments3.xml><?xml version="1.0" encoding="utf-8"?>
<comments xmlns="http://schemas.openxmlformats.org/spreadsheetml/2006/main">
  <authors>
    <author>fernando</author>
  </authors>
  <commentList>
    <comment ref="C1" authorId="0">
      <text>
        <r>
          <rPr>
            <b/>
            <sz val="8"/>
            <rFont val="Tahoma"/>
            <family val="2"/>
          </rPr>
          <t>fernando:</t>
        </r>
        <r>
          <rPr>
            <sz val="8"/>
            <rFont val="Tahoma"/>
            <family val="2"/>
          </rPr>
          <t xml:space="preserve">
%MS del material previamente desecado a 55ºC</t>
        </r>
      </text>
    </comment>
  </commentList>
</comments>
</file>

<file path=xl/sharedStrings.xml><?xml version="1.0" encoding="utf-8"?>
<sst xmlns="http://schemas.openxmlformats.org/spreadsheetml/2006/main" count="156" uniqueCount="36">
  <si>
    <t>Crisol + Mat fresca</t>
  </si>
  <si>
    <t>Mat fresca</t>
  </si>
  <si>
    <t>Crisol + Mat seca</t>
  </si>
  <si>
    <t xml:space="preserve"> Mat seca</t>
  </si>
  <si>
    <t>% MS</t>
  </si>
  <si>
    <t>% humedad</t>
  </si>
  <si>
    <t>Crisol</t>
  </si>
  <si>
    <t>Media %MS</t>
  </si>
  <si>
    <t>desv %MS</t>
  </si>
  <si>
    <t>Tratamiento</t>
  </si>
  <si>
    <t>P. Crisol</t>
  </si>
  <si>
    <t xml:space="preserve"> mufla</t>
  </si>
  <si>
    <t>% ceniza</t>
  </si>
  <si>
    <t>%MO</t>
  </si>
  <si>
    <t>volumen</t>
  </si>
  <si>
    <t>P. muestra (MF)</t>
  </si>
  <si>
    <t>P. muestra (MS)</t>
  </si>
  <si>
    <t>P.B. (%MS)</t>
  </si>
  <si>
    <t>Peso MF</t>
  </si>
  <si>
    <t>F90</t>
  </si>
  <si>
    <t>B90</t>
  </si>
  <si>
    <t>M90</t>
  </si>
  <si>
    <t>F70</t>
  </si>
  <si>
    <t>B70</t>
  </si>
  <si>
    <t>M70</t>
  </si>
  <si>
    <t>F50</t>
  </si>
  <si>
    <t>B50</t>
  </si>
  <si>
    <t>M50</t>
  </si>
  <si>
    <t>N50</t>
  </si>
  <si>
    <t>N70</t>
  </si>
  <si>
    <t>N90</t>
  </si>
  <si>
    <t>A</t>
  </si>
  <si>
    <t>W</t>
  </si>
  <si>
    <t>-</t>
  </si>
  <si>
    <t>ceniza</t>
  </si>
  <si>
    <t>desvest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</si>
</sst>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"/>
  </numFmts>
  <fonts count="48">
    <font>
      <sz val="10"/>
      <name val="Arial"/>
      <family val="0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 Narrow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3" fillId="0" borderId="0" xfId="0" applyFont="1" applyAlignment="1">
      <alignment/>
    </xf>
    <xf numFmtId="2" fontId="1" fillId="35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81" fontId="2" fillId="33" borderId="0" xfId="0" applyNumberFormat="1" applyFont="1" applyFill="1" applyAlignment="1">
      <alignment horizontal="center"/>
    </xf>
    <xf numFmtId="181" fontId="3" fillId="35" borderId="0" xfId="0" applyNumberFormat="1" applyFont="1" applyFill="1" applyAlignment="1">
      <alignment horizontal="center"/>
    </xf>
    <xf numFmtId="181" fontId="3" fillId="35" borderId="10" xfId="0" applyNumberFormat="1" applyFont="1" applyFill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" fillId="0" borderId="0" xfId="0" applyFont="1" applyFill="1" applyAlignment="1">
      <alignment/>
    </xf>
    <xf numFmtId="180" fontId="3" fillId="0" borderId="0" xfId="0" applyNumberFormat="1" applyFont="1" applyAlignment="1">
      <alignment/>
    </xf>
    <xf numFmtId="180" fontId="1" fillId="35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29" sqref="A29:IV31"/>
    </sheetView>
  </sheetViews>
  <sheetFormatPr defaultColWidth="11.57421875" defaultRowHeight="12.75"/>
  <cols>
    <col min="1" max="1" width="12.00390625" style="8" customWidth="1"/>
    <col min="2" max="2" width="8.421875" style="8" customWidth="1"/>
    <col min="3" max="3" width="10.7109375" style="8" customWidth="1"/>
    <col min="4" max="4" width="18.00390625" style="8" customWidth="1"/>
    <col min="5" max="5" width="11.421875" style="8" customWidth="1"/>
    <col min="6" max="6" width="16.421875" style="8" customWidth="1"/>
    <col min="7" max="7" width="11.421875" style="8" customWidth="1"/>
    <col min="8" max="9" width="11.421875" style="14" customWidth="1"/>
    <col min="10" max="10" width="11.00390625" style="8" customWidth="1"/>
    <col min="11" max="11" width="11.421875" style="14" customWidth="1"/>
    <col min="12" max="16384" width="11.421875" style="8" customWidth="1"/>
  </cols>
  <sheetData>
    <row r="1" spans="1:11" s="3" customFormat="1" ht="12.75">
      <c r="A1" s="1" t="s">
        <v>9</v>
      </c>
      <c r="B1" s="1" t="s">
        <v>9</v>
      </c>
      <c r="C1" s="1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2" t="s">
        <v>4</v>
      </c>
      <c r="I1" s="2" t="s">
        <v>5</v>
      </c>
      <c r="J1" s="2" t="s">
        <v>7</v>
      </c>
      <c r="K1" s="2" t="s">
        <v>8</v>
      </c>
    </row>
    <row r="2" spans="1:11" ht="12.75">
      <c r="A2" s="22" t="s">
        <v>19</v>
      </c>
      <c r="B2" s="22">
        <v>1</v>
      </c>
      <c r="C2" s="22">
        <v>25.3971</v>
      </c>
      <c r="D2" s="22">
        <v>25.8742</v>
      </c>
      <c r="E2" s="5">
        <f aca="true" t="shared" si="0" ref="E2:E31">D2-C2</f>
        <v>0.4771000000000001</v>
      </c>
      <c r="F2" s="22">
        <v>25.855</v>
      </c>
      <c r="G2" s="5">
        <f>F2-C2</f>
        <v>0.4579000000000022</v>
      </c>
      <c r="H2" s="6">
        <f>(G2*100)/E2</f>
        <v>95.97568643890214</v>
      </c>
      <c r="I2" s="6">
        <f aca="true" t="shared" si="1" ref="I2:I43">100-H2</f>
        <v>4.0243135610978555</v>
      </c>
      <c r="J2" s="7"/>
      <c r="K2" s="6"/>
    </row>
    <row r="3" spans="1:13" ht="12.75">
      <c r="A3" s="22" t="s">
        <v>19</v>
      </c>
      <c r="B3" s="22">
        <v>2</v>
      </c>
      <c r="C3" s="22">
        <v>25.4237</v>
      </c>
      <c r="D3" s="22">
        <v>25.939</v>
      </c>
      <c r="E3" s="5">
        <f t="shared" si="0"/>
        <v>0.5152999999999999</v>
      </c>
      <c r="F3" s="22">
        <v>25.9161</v>
      </c>
      <c r="G3" s="5">
        <f>F3-C3</f>
        <v>0.49239999999999995</v>
      </c>
      <c r="H3" s="6">
        <f>(G3*100)/E3</f>
        <v>95.55598680380362</v>
      </c>
      <c r="I3" s="6">
        <f t="shared" si="1"/>
        <v>4.44401319619638</v>
      </c>
      <c r="J3" s="9">
        <f>AVERAGE(H2:H4)</f>
        <v>96.33029196226255</v>
      </c>
      <c r="K3" s="6">
        <f>STDEV(H2:H4)</f>
        <v>0.9999332185550057</v>
      </c>
      <c r="L3" s="9">
        <f>AVERAGE(I2:I4)</f>
        <v>3.66970803773746</v>
      </c>
      <c r="M3" s="6">
        <f>STDEV(I2:I4)</f>
        <v>0.9999332185550069</v>
      </c>
    </row>
    <row r="4" spans="1:11" ht="13.5" thickBot="1">
      <c r="A4" s="23" t="s">
        <v>19</v>
      </c>
      <c r="B4" s="23">
        <v>3</v>
      </c>
      <c r="C4" s="23">
        <v>16.5342</v>
      </c>
      <c r="D4" s="23">
        <v>17.0183</v>
      </c>
      <c r="E4" s="11">
        <f t="shared" si="0"/>
        <v>0.48410000000000153</v>
      </c>
      <c r="F4" s="23">
        <v>17.006</v>
      </c>
      <c r="G4" s="11">
        <f>F4-C4</f>
        <v>0.4718000000000018</v>
      </c>
      <c r="H4" s="12">
        <f>(G4*100)/E4</f>
        <v>97.45920264408186</v>
      </c>
      <c r="I4" s="12">
        <f t="shared" si="1"/>
        <v>2.5407973559181443</v>
      </c>
      <c r="J4" s="13"/>
      <c r="K4" s="12"/>
    </row>
    <row r="5" spans="1:11" ht="12.75">
      <c r="A5" s="22" t="s">
        <v>20</v>
      </c>
      <c r="B5" s="22">
        <v>1</v>
      </c>
      <c r="C5" s="22">
        <v>16.7525</v>
      </c>
      <c r="D5" s="22">
        <v>17.255000000000003</v>
      </c>
      <c r="E5" s="5">
        <f t="shared" si="0"/>
        <v>0.5025000000000013</v>
      </c>
      <c r="F5" s="22">
        <v>17.2378</v>
      </c>
      <c r="G5" s="5">
        <f aca="true" t="shared" si="2" ref="G5:G31">F5-C5</f>
        <v>0.48529999999999873</v>
      </c>
      <c r="H5" s="6">
        <f aca="true" t="shared" si="3" ref="H5:H31">(G5*100)/E5</f>
        <v>96.5771144278602</v>
      </c>
      <c r="I5" s="6">
        <f t="shared" si="1"/>
        <v>3.422885572139805</v>
      </c>
      <c r="J5" s="7"/>
      <c r="K5" s="6"/>
    </row>
    <row r="6" spans="1:13" ht="12.75">
      <c r="A6" s="22" t="s">
        <v>20</v>
      </c>
      <c r="B6" s="22">
        <v>2</v>
      </c>
      <c r="C6" s="22">
        <v>15.8411</v>
      </c>
      <c r="D6" s="22">
        <v>16.3798</v>
      </c>
      <c r="E6" s="5">
        <f t="shared" si="0"/>
        <v>0.5386999999999986</v>
      </c>
      <c r="F6" s="22">
        <v>16.3626</v>
      </c>
      <c r="G6" s="5">
        <f t="shared" si="2"/>
        <v>0.5214999999999996</v>
      </c>
      <c r="H6" s="6">
        <f t="shared" si="3"/>
        <v>96.80712827176554</v>
      </c>
      <c r="I6" s="6">
        <f t="shared" si="1"/>
        <v>3.192871728234465</v>
      </c>
      <c r="J6" s="9">
        <f>AVERAGE(H5:H7)</f>
        <v>96.52441248325715</v>
      </c>
      <c r="K6" s="6">
        <f>STDEV(H5:H7)</f>
        <v>0.31241860357737017</v>
      </c>
      <c r="L6" s="9">
        <f>AVERAGE(I5:I7)</f>
        <v>3.4755875167428485</v>
      </c>
      <c r="M6" s="6">
        <f>STDEV(I5:I7)</f>
        <v>0.31241860357737017</v>
      </c>
    </row>
    <row r="7" spans="1:11" ht="13.5" thickBot="1">
      <c r="A7" s="23" t="s">
        <v>20</v>
      </c>
      <c r="B7" s="23">
        <v>3</v>
      </c>
      <c r="C7" s="23">
        <v>24.12</v>
      </c>
      <c r="D7" s="23">
        <v>24.6343</v>
      </c>
      <c r="E7" s="11">
        <f t="shared" si="0"/>
        <v>0.5142999999999986</v>
      </c>
      <c r="F7" s="23">
        <v>24.6147</v>
      </c>
      <c r="G7" s="11">
        <f t="shared" si="2"/>
        <v>0.49469999999999814</v>
      </c>
      <c r="H7" s="12">
        <f t="shared" si="3"/>
        <v>96.18899475014572</v>
      </c>
      <c r="I7" s="12">
        <f t="shared" si="1"/>
        <v>3.8110052498542757</v>
      </c>
      <c r="J7" s="13"/>
      <c r="K7" s="12"/>
    </row>
    <row r="8" spans="1:11" ht="12.75">
      <c r="A8" s="22" t="s">
        <v>21</v>
      </c>
      <c r="B8" s="22">
        <v>1</v>
      </c>
      <c r="C8" s="22">
        <v>19.2962</v>
      </c>
      <c r="D8" s="22">
        <v>19.8005</v>
      </c>
      <c r="E8" s="5">
        <f t="shared" si="0"/>
        <v>0.5043000000000006</v>
      </c>
      <c r="F8" s="22">
        <v>19.7865</v>
      </c>
      <c r="G8" s="5">
        <f t="shared" si="2"/>
        <v>0.4903000000000013</v>
      </c>
      <c r="H8" s="6">
        <f t="shared" si="3"/>
        <v>97.2238746777713</v>
      </c>
      <c r="I8" s="6">
        <f t="shared" si="1"/>
        <v>2.776125322228694</v>
      </c>
      <c r="J8" s="7"/>
      <c r="K8" s="6"/>
    </row>
    <row r="9" spans="1:13" ht="12.75">
      <c r="A9" s="22" t="s">
        <v>21</v>
      </c>
      <c r="B9" s="22">
        <v>2</v>
      </c>
      <c r="C9" s="22">
        <v>22.2978</v>
      </c>
      <c r="D9" s="22">
        <v>22.8024</v>
      </c>
      <c r="E9" s="5">
        <f t="shared" si="0"/>
        <v>0.5045999999999999</v>
      </c>
      <c r="F9" s="22">
        <v>22.7841</v>
      </c>
      <c r="G9" s="5">
        <f t="shared" si="2"/>
        <v>0.48629999999999995</v>
      </c>
      <c r="H9" s="6">
        <f t="shared" si="3"/>
        <v>96.37336504161712</v>
      </c>
      <c r="I9" s="6">
        <f t="shared" si="1"/>
        <v>3.62663495838288</v>
      </c>
      <c r="J9" s="9">
        <f>AVERAGE(H8:H10)</f>
        <v>96.85362778234507</v>
      </c>
      <c r="K9" s="6">
        <f>STDEV(H8:H10)</f>
        <v>0.4357972865460155</v>
      </c>
      <c r="L9" s="9">
        <f>AVERAGE(I8:I10)</f>
        <v>3.1463722176549282</v>
      </c>
      <c r="M9" s="6">
        <f>STDEV(I8:I10)</f>
        <v>0.43579728654601735</v>
      </c>
    </row>
    <row r="10" spans="1:11" ht="13.5" thickBot="1">
      <c r="A10" s="23" t="s">
        <v>21</v>
      </c>
      <c r="B10" s="23">
        <v>3</v>
      </c>
      <c r="C10" s="23">
        <v>22.9436</v>
      </c>
      <c r="D10" s="23">
        <v>23.4442</v>
      </c>
      <c r="E10" s="11">
        <f t="shared" si="0"/>
        <v>0.5005999999999986</v>
      </c>
      <c r="F10" s="23">
        <v>23.429</v>
      </c>
      <c r="G10" s="11">
        <f t="shared" si="2"/>
        <v>0.4853999999999985</v>
      </c>
      <c r="H10" s="12">
        <f t="shared" si="3"/>
        <v>96.96364362764679</v>
      </c>
      <c r="I10" s="12">
        <f t="shared" si="1"/>
        <v>3.036356372353211</v>
      </c>
      <c r="J10" s="13"/>
      <c r="K10" s="12"/>
    </row>
    <row r="11" spans="1:11" ht="12.75">
      <c r="A11" s="22" t="s">
        <v>22</v>
      </c>
      <c r="B11" s="22">
        <v>1</v>
      </c>
      <c r="C11" s="22">
        <v>18.7643</v>
      </c>
      <c r="D11" s="22">
        <v>19.2795</v>
      </c>
      <c r="E11" s="5">
        <f t="shared" si="0"/>
        <v>0.5152000000000001</v>
      </c>
      <c r="F11" s="22">
        <v>19.2606</v>
      </c>
      <c r="G11" s="5">
        <f t="shared" si="2"/>
        <v>0.4963000000000015</v>
      </c>
      <c r="H11" s="6">
        <f t="shared" si="3"/>
        <v>96.33152173913071</v>
      </c>
      <c r="I11" s="6">
        <f t="shared" si="1"/>
        <v>3.6684782608692927</v>
      </c>
      <c r="J11" s="7"/>
      <c r="K11" s="6"/>
    </row>
    <row r="12" spans="1:13" ht="12.75">
      <c r="A12" s="22" t="s">
        <v>22</v>
      </c>
      <c r="B12" s="22">
        <v>2</v>
      </c>
      <c r="C12" s="22">
        <v>25.2985</v>
      </c>
      <c r="D12" s="22">
        <v>25.8182</v>
      </c>
      <c r="E12" s="5">
        <f t="shared" si="0"/>
        <v>0.5197000000000003</v>
      </c>
      <c r="F12" s="22">
        <v>25.7986</v>
      </c>
      <c r="G12" s="5">
        <f t="shared" si="2"/>
        <v>0.5000999999999998</v>
      </c>
      <c r="H12" s="6">
        <f t="shared" si="3"/>
        <v>96.22859341928026</v>
      </c>
      <c r="I12" s="6">
        <f t="shared" si="1"/>
        <v>3.7714065807197414</v>
      </c>
      <c r="J12" s="9">
        <f>AVERAGE(H11:H13)</f>
        <v>96.26307412468822</v>
      </c>
      <c r="K12" s="6">
        <f>STDEV(H11:H13)</f>
        <v>0.059277929609840636</v>
      </c>
      <c r="L12" s="9">
        <f>AVERAGE(I11:I13)</f>
        <v>3.7369258753117833</v>
      </c>
      <c r="M12" s="6">
        <f>STDEV(I11:I13)</f>
        <v>0.059277929609840636</v>
      </c>
    </row>
    <row r="13" spans="1:11" ht="13.5" thickBot="1">
      <c r="A13" s="23" t="s">
        <v>22</v>
      </c>
      <c r="B13" s="23">
        <v>3</v>
      </c>
      <c r="C13" s="23">
        <v>21.434</v>
      </c>
      <c r="D13" s="23">
        <v>21.9246</v>
      </c>
      <c r="E13" s="11">
        <f t="shared" si="0"/>
        <v>0.4906000000000006</v>
      </c>
      <c r="F13" s="23">
        <v>21.9061</v>
      </c>
      <c r="G13" s="11">
        <f t="shared" si="2"/>
        <v>0.4720999999999975</v>
      </c>
      <c r="H13" s="12">
        <f t="shared" si="3"/>
        <v>96.22910721565368</v>
      </c>
      <c r="I13" s="12">
        <f t="shared" si="1"/>
        <v>3.770892784346316</v>
      </c>
      <c r="J13" s="13"/>
      <c r="K13" s="12"/>
    </row>
    <row r="14" spans="1:11" ht="12.75">
      <c r="A14" s="22" t="s">
        <v>23</v>
      </c>
      <c r="B14" s="22">
        <v>1</v>
      </c>
      <c r="C14" s="22">
        <v>26.0758</v>
      </c>
      <c r="D14" s="22">
        <v>26.5757</v>
      </c>
      <c r="E14" s="5">
        <f t="shared" si="0"/>
        <v>0.49990000000000023</v>
      </c>
      <c r="F14" s="4">
        <v>26.5516</v>
      </c>
      <c r="G14" s="5">
        <f t="shared" si="2"/>
        <v>0.47579999999999956</v>
      </c>
      <c r="H14" s="6">
        <f t="shared" si="3"/>
        <v>95.1790358071613</v>
      </c>
      <c r="I14" s="6">
        <f t="shared" si="1"/>
        <v>4.8209641928387015</v>
      </c>
      <c r="J14" s="7"/>
      <c r="K14" s="6"/>
    </row>
    <row r="15" spans="1:13" ht="12.75">
      <c r="A15" s="22" t="s">
        <v>23</v>
      </c>
      <c r="B15" s="22">
        <v>2</v>
      </c>
      <c r="C15" s="22">
        <v>22.0405</v>
      </c>
      <c r="D15" s="22">
        <v>22.556</v>
      </c>
      <c r="E15" s="5">
        <f t="shared" si="0"/>
        <v>0.5154999999999994</v>
      </c>
      <c r="F15" s="4">
        <v>22.538</v>
      </c>
      <c r="G15" s="5">
        <f t="shared" si="2"/>
        <v>0.4974999999999987</v>
      </c>
      <c r="H15" s="6">
        <f t="shared" si="3"/>
        <v>96.50824442289026</v>
      </c>
      <c r="I15" s="6">
        <f t="shared" si="1"/>
        <v>3.4917555771097426</v>
      </c>
      <c r="J15" s="9">
        <f>AVERAGE(H14:H16)</f>
        <v>94.35130272734852</v>
      </c>
      <c r="K15" s="6">
        <f>STDEV(H14:H16)</f>
        <v>2.6688783265653404</v>
      </c>
      <c r="L15" s="9">
        <f>AVERAGE(I14:I16)</f>
        <v>5.648697272651485</v>
      </c>
      <c r="M15" s="6">
        <f>STDEV(I14:I16)</f>
        <v>2.668878326565342</v>
      </c>
    </row>
    <row r="16" spans="1:11" ht="13.5" thickBot="1">
      <c r="A16" s="23" t="s">
        <v>23</v>
      </c>
      <c r="B16" s="23">
        <v>3</v>
      </c>
      <c r="C16" s="23">
        <v>23.3939</v>
      </c>
      <c r="D16" s="23">
        <v>23.9105</v>
      </c>
      <c r="E16" s="11">
        <f t="shared" si="0"/>
        <v>0.5166000000000004</v>
      </c>
      <c r="F16" s="10">
        <v>23.8659</v>
      </c>
      <c r="G16" s="11">
        <f t="shared" si="2"/>
        <v>0.4720000000000013</v>
      </c>
      <c r="H16" s="12">
        <f t="shared" si="3"/>
        <v>91.36662795199399</v>
      </c>
      <c r="I16" s="12">
        <f t="shared" si="1"/>
        <v>8.63337204800601</v>
      </c>
      <c r="J16" s="13"/>
      <c r="K16" s="12"/>
    </row>
    <row r="17" spans="1:11" ht="12.75">
      <c r="A17" s="22" t="s">
        <v>24</v>
      </c>
      <c r="B17" s="22">
        <v>1</v>
      </c>
      <c r="C17" s="22">
        <v>20.2976</v>
      </c>
      <c r="D17" s="22">
        <v>20.7911</v>
      </c>
      <c r="E17" s="5">
        <f t="shared" si="0"/>
        <v>0.49350000000000094</v>
      </c>
      <c r="F17" s="4">
        <v>20.7752</v>
      </c>
      <c r="G17" s="5">
        <f t="shared" si="2"/>
        <v>0.47760000000000247</v>
      </c>
      <c r="H17" s="6">
        <f t="shared" si="3"/>
        <v>96.77811550152008</v>
      </c>
      <c r="I17" s="6">
        <f t="shared" si="1"/>
        <v>3.2218844984799233</v>
      </c>
      <c r="J17" s="7"/>
      <c r="K17" s="6"/>
    </row>
    <row r="18" spans="1:13" ht="12.75">
      <c r="A18" s="22" t="s">
        <v>24</v>
      </c>
      <c r="B18" s="22">
        <v>2</v>
      </c>
      <c r="C18" s="22">
        <v>27.0125</v>
      </c>
      <c r="D18" s="22">
        <v>27.5135</v>
      </c>
      <c r="E18" s="5">
        <f t="shared" si="0"/>
        <v>0.5010000000000012</v>
      </c>
      <c r="F18" s="4">
        <v>27.4997</v>
      </c>
      <c r="G18" s="5">
        <f t="shared" si="2"/>
        <v>0.4872000000000014</v>
      </c>
      <c r="H18" s="6">
        <f t="shared" si="3"/>
        <v>97.24550898203597</v>
      </c>
      <c r="I18" s="6">
        <f t="shared" si="1"/>
        <v>2.7544910179640283</v>
      </c>
      <c r="J18" s="9">
        <f>AVERAGE(H17:H19)</f>
        <v>96.95101170135278</v>
      </c>
      <c r="K18" s="6">
        <f>STDEV(H17:H19)</f>
        <v>0.25632846809356336</v>
      </c>
      <c r="L18" s="9">
        <f>AVERAGE(I17:I19)</f>
        <v>3.048988298647212</v>
      </c>
      <c r="M18" s="6">
        <f>STDEV(I17:I19)</f>
        <v>0.25632846809356336</v>
      </c>
    </row>
    <row r="19" spans="1:11" ht="13.5" thickBot="1">
      <c r="A19" s="23" t="s">
        <v>24</v>
      </c>
      <c r="B19" s="23">
        <v>3</v>
      </c>
      <c r="C19" s="23">
        <v>21.5432</v>
      </c>
      <c r="D19" s="23">
        <v>22.057299999999998</v>
      </c>
      <c r="E19" s="11">
        <f t="shared" si="0"/>
        <v>0.5140999999999991</v>
      </c>
      <c r="F19" s="10">
        <v>22.041</v>
      </c>
      <c r="G19" s="11">
        <f t="shared" si="2"/>
        <v>0.4978000000000016</v>
      </c>
      <c r="H19" s="12">
        <f t="shared" si="3"/>
        <v>96.82941062050232</v>
      </c>
      <c r="I19" s="12">
        <f t="shared" si="1"/>
        <v>3.1705893794976845</v>
      </c>
      <c r="J19" s="13"/>
      <c r="K19" s="12"/>
    </row>
    <row r="20" spans="1:11" ht="12.75">
      <c r="A20" s="22" t="s">
        <v>25</v>
      </c>
      <c r="B20" s="22">
        <v>1</v>
      </c>
      <c r="C20" s="22">
        <v>17.9302</v>
      </c>
      <c r="D20" s="22">
        <v>18.4576</v>
      </c>
      <c r="E20" s="5">
        <f t="shared" si="0"/>
        <v>0.5274000000000001</v>
      </c>
      <c r="F20" s="4">
        <v>18.3961</v>
      </c>
      <c r="G20" s="5">
        <f t="shared" si="2"/>
        <v>0.4659000000000013</v>
      </c>
      <c r="H20" s="6">
        <f t="shared" si="3"/>
        <v>88.33902161547236</v>
      </c>
      <c r="I20" s="6">
        <f t="shared" si="1"/>
        <v>11.660978384527638</v>
      </c>
      <c r="J20" s="7"/>
      <c r="K20" s="6"/>
    </row>
    <row r="21" spans="1:13" ht="12.75">
      <c r="A21" s="22" t="s">
        <v>25</v>
      </c>
      <c r="B21" s="22">
        <v>2</v>
      </c>
      <c r="C21" s="22">
        <v>24.0028</v>
      </c>
      <c r="D21" s="22">
        <v>24.5361</v>
      </c>
      <c r="E21" s="5">
        <f t="shared" si="0"/>
        <v>0.5333000000000006</v>
      </c>
      <c r="F21" s="4">
        <v>24.4689</v>
      </c>
      <c r="G21" s="5">
        <f t="shared" si="2"/>
        <v>0.46610000000000085</v>
      </c>
      <c r="H21" s="6">
        <f t="shared" si="3"/>
        <v>87.39921245077824</v>
      </c>
      <c r="I21" s="6">
        <f t="shared" si="1"/>
        <v>12.600787549221764</v>
      </c>
      <c r="J21" s="9">
        <f>AVERAGE(H20:H22)</f>
        <v>87.96036373636925</v>
      </c>
      <c r="K21" s="6">
        <f>STDEV(H20:H22)</f>
        <v>0.4957703087816391</v>
      </c>
      <c r="L21" s="9">
        <f>AVERAGE(I20:I22)</f>
        <v>12.03963626363074</v>
      </c>
      <c r="M21" s="6">
        <f>STDEV(I20:I22)</f>
        <v>0.495770308781639</v>
      </c>
    </row>
    <row r="22" spans="1:11" ht="13.5" thickBot="1">
      <c r="A22" s="23" t="s">
        <v>25</v>
      </c>
      <c r="B22" s="23">
        <v>3</v>
      </c>
      <c r="C22" s="23">
        <v>18.1218</v>
      </c>
      <c r="D22" s="23">
        <v>18.6118</v>
      </c>
      <c r="E22" s="11">
        <f t="shared" si="0"/>
        <v>0.48999999999999844</v>
      </c>
      <c r="F22" s="10">
        <v>18.5537</v>
      </c>
      <c r="G22" s="11">
        <f t="shared" si="2"/>
        <v>0.43189999999999884</v>
      </c>
      <c r="H22" s="12">
        <f t="shared" si="3"/>
        <v>88.14285714285718</v>
      </c>
      <c r="I22" s="12">
        <f t="shared" si="1"/>
        <v>11.857142857142819</v>
      </c>
      <c r="J22" s="13"/>
      <c r="K22" s="12"/>
    </row>
    <row r="23" spans="1:11" ht="12.75">
      <c r="A23" s="22" t="s">
        <v>26</v>
      </c>
      <c r="B23" s="22">
        <v>1</v>
      </c>
      <c r="C23" s="22">
        <v>22.2474</v>
      </c>
      <c r="D23" s="22">
        <v>22.755</v>
      </c>
      <c r="E23" s="5">
        <f t="shared" si="0"/>
        <v>0.5076</v>
      </c>
      <c r="F23" s="4">
        <v>22.7082</v>
      </c>
      <c r="G23" s="5">
        <f t="shared" si="2"/>
        <v>0.46080000000000254</v>
      </c>
      <c r="H23" s="6">
        <f t="shared" si="3"/>
        <v>90.78014184397212</v>
      </c>
      <c r="I23" s="6">
        <f t="shared" si="1"/>
        <v>9.219858156027883</v>
      </c>
      <c r="J23" s="7"/>
      <c r="K23" s="6"/>
    </row>
    <row r="24" spans="1:13" ht="12.75">
      <c r="A24" s="22" t="s">
        <v>26</v>
      </c>
      <c r="B24" s="22">
        <v>2</v>
      </c>
      <c r="C24" s="22">
        <v>18.7296</v>
      </c>
      <c r="D24" s="22">
        <v>19.2408</v>
      </c>
      <c r="E24" s="5">
        <f t="shared" si="0"/>
        <v>0.5111999999999988</v>
      </c>
      <c r="F24" s="4">
        <v>19.1903</v>
      </c>
      <c r="G24" s="5">
        <f t="shared" si="2"/>
        <v>0.4606999999999992</v>
      </c>
      <c r="H24" s="6">
        <f t="shared" si="3"/>
        <v>90.12128325508614</v>
      </c>
      <c r="I24" s="6">
        <f t="shared" si="1"/>
        <v>9.87871674491386</v>
      </c>
      <c r="J24" s="9">
        <f>AVERAGE(H23:H25)</f>
        <v>90.53620462584996</v>
      </c>
      <c r="K24" s="6">
        <f>STDEV(H23:H25)</f>
        <v>0.3611791042933531</v>
      </c>
      <c r="L24" s="9">
        <f>AVERAGE(I23:I25)</f>
        <v>9.463795374150033</v>
      </c>
      <c r="M24" s="6">
        <f>STDEV(I23:I25)</f>
        <v>0.3611791042933531</v>
      </c>
    </row>
    <row r="25" spans="1:13" ht="13.5" thickBot="1">
      <c r="A25" s="23" t="s">
        <v>26</v>
      </c>
      <c r="B25" s="23">
        <v>3</v>
      </c>
      <c r="C25" s="23">
        <v>22.3839</v>
      </c>
      <c r="D25" s="23">
        <v>22.8972</v>
      </c>
      <c r="E25" s="11">
        <f t="shared" si="0"/>
        <v>0.513300000000001</v>
      </c>
      <c r="F25" s="10">
        <v>22.8495</v>
      </c>
      <c r="G25" s="11">
        <f t="shared" si="2"/>
        <v>0.46559999999999846</v>
      </c>
      <c r="H25" s="12">
        <f t="shared" si="3"/>
        <v>90.70718877849164</v>
      </c>
      <c r="I25" s="12">
        <f t="shared" si="1"/>
        <v>9.292811221508359</v>
      </c>
      <c r="J25" s="13"/>
      <c r="K25" s="12"/>
      <c r="L25" s="9"/>
      <c r="M25" s="6"/>
    </row>
    <row r="26" spans="1:13" ht="12.75">
      <c r="A26" s="22" t="s">
        <v>27</v>
      </c>
      <c r="B26" s="22">
        <v>1</v>
      </c>
      <c r="C26" s="22">
        <v>25.4146</v>
      </c>
      <c r="D26" s="22">
        <v>25.9221</v>
      </c>
      <c r="E26" s="5">
        <f t="shared" si="0"/>
        <v>0.5075000000000003</v>
      </c>
      <c r="F26" s="4">
        <v>25.8523</v>
      </c>
      <c r="G26" s="5">
        <f t="shared" si="2"/>
        <v>0.43769999999999953</v>
      </c>
      <c r="H26" s="6">
        <f t="shared" si="3"/>
        <v>86.24630541871907</v>
      </c>
      <c r="I26" s="6">
        <f t="shared" si="1"/>
        <v>13.753694581280925</v>
      </c>
      <c r="J26" s="7"/>
      <c r="K26" s="6"/>
      <c r="L26" s="9"/>
      <c r="M26" s="6"/>
    </row>
    <row r="27" spans="1:13" ht="12.75">
      <c r="A27" s="22" t="s">
        <v>27</v>
      </c>
      <c r="B27" s="22">
        <v>2</v>
      </c>
      <c r="C27" s="22">
        <v>18.8022</v>
      </c>
      <c r="D27" s="22">
        <v>19.317999999999998</v>
      </c>
      <c r="E27" s="5">
        <f t="shared" si="0"/>
        <v>0.5157999999999987</v>
      </c>
      <c r="F27" s="4">
        <v>19.2496</v>
      </c>
      <c r="G27" s="5">
        <f t="shared" si="2"/>
        <v>0.4474000000000018</v>
      </c>
      <c r="H27" s="6">
        <f t="shared" si="3"/>
        <v>86.73904614191603</v>
      </c>
      <c r="I27" s="6">
        <f t="shared" si="1"/>
        <v>13.260953858083965</v>
      </c>
      <c r="J27" s="9">
        <f>AVERAGE(H26:H28)</f>
        <v>86.53635262266563</v>
      </c>
      <c r="K27" s="6">
        <f>STDEV(H26:H28)</f>
        <v>0.25772340744810757</v>
      </c>
      <c r="L27" s="9">
        <f>AVERAGE(I26:I28)</f>
        <v>13.463647377334363</v>
      </c>
      <c r="M27" s="6">
        <f>STDEV(I26:I28)</f>
        <v>0.25772340744810757</v>
      </c>
    </row>
    <row r="28" spans="1:13" ht="13.5" thickBot="1">
      <c r="A28" s="23" t="s">
        <v>27</v>
      </c>
      <c r="B28" s="23">
        <v>3</v>
      </c>
      <c r="C28" s="23">
        <v>18.0978</v>
      </c>
      <c r="D28" s="23">
        <v>18.6099</v>
      </c>
      <c r="E28" s="11">
        <f t="shared" si="0"/>
        <v>0.5121000000000002</v>
      </c>
      <c r="F28" s="10">
        <v>18.5414</v>
      </c>
      <c r="G28" s="11">
        <f t="shared" si="2"/>
        <v>0.4436</v>
      </c>
      <c r="H28" s="12">
        <f t="shared" si="3"/>
        <v>86.6237063073618</v>
      </c>
      <c r="I28" s="12">
        <f t="shared" si="1"/>
        <v>13.3762936926382</v>
      </c>
      <c r="J28" s="13"/>
      <c r="K28" s="12"/>
      <c r="L28" s="9"/>
      <c r="M28" s="6"/>
    </row>
    <row r="29" spans="1:13" ht="12.75">
      <c r="A29" s="22" t="s">
        <v>28</v>
      </c>
      <c r="B29" s="22">
        <v>1</v>
      </c>
      <c r="C29" s="22">
        <v>20.291</v>
      </c>
      <c r="D29" s="22">
        <v>20.7912</v>
      </c>
      <c r="E29" s="5">
        <f t="shared" si="0"/>
        <v>0.5001999999999995</v>
      </c>
      <c r="F29" s="4">
        <v>20.7696</v>
      </c>
      <c r="G29" s="5">
        <f t="shared" si="2"/>
        <v>0.47860000000000014</v>
      </c>
      <c r="H29" s="6">
        <f t="shared" si="3"/>
        <v>95.68172730907649</v>
      </c>
      <c r="I29" s="6">
        <f t="shared" si="1"/>
        <v>4.318272690923507</v>
      </c>
      <c r="J29" s="7"/>
      <c r="K29" s="6"/>
      <c r="L29" s="9"/>
      <c r="M29" s="6"/>
    </row>
    <row r="30" spans="1:13" ht="12.75">
      <c r="A30" s="22" t="s">
        <v>28</v>
      </c>
      <c r="B30" s="22">
        <v>2</v>
      </c>
      <c r="C30" s="22">
        <v>19.247</v>
      </c>
      <c r="D30" s="22">
        <v>19.7474</v>
      </c>
      <c r="E30" s="5">
        <f t="shared" si="0"/>
        <v>0.5003999999999991</v>
      </c>
      <c r="F30" s="4">
        <v>19.7245</v>
      </c>
      <c r="G30" s="5">
        <f t="shared" si="2"/>
        <v>0.47749999999999915</v>
      </c>
      <c r="H30" s="6">
        <f t="shared" si="3"/>
        <v>95.42366107114309</v>
      </c>
      <c r="I30" s="6">
        <f t="shared" si="1"/>
        <v>4.576338928856913</v>
      </c>
      <c r="J30" s="9">
        <f>AVERAGE(H29:H31)</f>
        <v>95.40440528541933</v>
      </c>
      <c r="K30" s="6">
        <f>STDEV(H29:H31)</f>
        <v>0.2874340681846266</v>
      </c>
      <c r="L30" s="9">
        <f>AVERAGE(I29:I31)</f>
        <v>4.59559471458067</v>
      </c>
      <c r="M30" s="6">
        <f>STDEV(I29:I31)</f>
        <v>0.2874340681846266</v>
      </c>
    </row>
    <row r="31" spans="1:13" ht="13.5" thickBot="1">
      <c r="A31" s="23" t="s">
        <v>28</v>
      </c>
      <c r="B31" s="23">
        <v>3</v>
      </c>
      <c r="C31" s="23">
        <v>25.4149</v>
      </c>
      <c r="D31" s="23">
        <v>25.9157</v>
      </c>
      <c r="E31" s="11">
        <f t="shared" si="0"/>
        <v>0.5008000000000017</v>
      </c>
      <c r="F31" s="10">
        <v>25.8912</v>
      </c>
      <c r="G31" s="11">
        <f t="shared" si="2"/>
        <v>0.47630000000000194</v>
      </c>
      <c r="H31" s="12">
        <f t="shared" si="3"/>
        <v>95.10782747603841</v>
      </c>
      <c r="I31" s="12">
        <f t="shared" si="1"/>
        <v>4.892172523961591</v>
      </c>
      <c r="J31" s="13"/>
      <c r="K31" s="12"/>
      <c r="L31" s="9"/>
      <c r="M31" s="6"/>
    </row>
    <row r="32" spans="1:13" ht="12.75">
      <c r="A32" s="22" t="s">
        <v>29</v>
      </c>
      <c r="B32" s="22">
        <v>1</v>
      </c>
      <c r="C32" s="22">
        <v>24.1167</v>
      </c>
      <c r="D32" s="22">
        <v>24.6171</v>
      </c>
      <c r="E32" s="5">
        <f>D32-C32</f>
        <v>0.5003999999999991</v>
      </c>
      <c r="F32" s="4">
        <v>24.5963</v>
      </c>
      <c r="G32" s="5">
        <f>F32-C32</f>
        <v>0.4795999999999978</v>
      </c>
      <c r="H32" s="6">
        <f>(G32*100)/E32</f>
        <v>95.84332533972795</v>
      </c>
      <c r="I32" s="6">
        <f t="shared" si="1"/>
        <v>4.156674660272046</v>
      </c>
      <c r="J32" s="7"/>
      <c r="K32" s="6"/>
      <c r="L32" s="9"/>
      <c r="M32" s="6"/>
    </row>
    <row r="33" spans="1:13" ht="12.75">
      <c r="A33" s="22" t="s">
        <v>29</v>
      </c>
      <c r="B33" s="22">
        <v>2</v>
      </c>
      <c r="C33" s="22">
        <v>23.9917</v>
      </c>
      <c r="D33" s="22">
        <v>24.492600000000003</v>
      </c>
      <c r="E33" s="5">
        <f>D33-C33</f>
        <v>0.5009000000000015</v>
      </c>
      <c r="F33" s="4">
        <v>24.4713</v>
      </c>
      <c r="G33" s="5">
        <f>F33-C33</f>
        <v>0.4795999999999978</v>
      </c>
      <c r="H33" s="6">
        <f>(G33*100)/E33</f>
        <v>95.74765422239896</v>
      </c>
      <c r="I33" s="6">
        <f t="shared" si="1"/>
        <v>4.252345777601036</v>
      </c>
      <c r="J33" s="9">
        <f>AVERAGE(H32:H34)</f>
        <v>95.79088896239892</v>
      </c>
      <c r="K33" s="6">
        <f>STDEV(H32:H34)</f>
        <v>0.04849477569693633</v>
      </c>
      <c r="L33" s="9">
        <f>AVERAGE(I32:I34)</f>
        <v>4.209111037601076</v>
      </c>
      <c r="M33" s="6">
        <f>STDEV(I32:I34)</f>
        <v>0.04849477569693633</v>
      </c>
    </row>
    <row r="34" spans="1:13" ht="13.5" thickBot="1">
      <c r="A34" s="23" t="s">
        <v>29</v>
      </c>
      <c r="B34" s="23">
        <v>3</v>
      </c>
      <c r="C34" s="23">
        <v>23.3898</v>
      </c>
      <c r="D34" s="23">
        <v>23.89</v>
      </c>
      <c r="E34" s="11">
        <f>D34-C34</f>
        <v>0.5001999999999995</v>
      </c>
      <c r="F34" s="10">
        <v>23.8689</v>
      </c>
      <c r="G34" s="11">
        <f>F34-C34</f>
        <v>0.47909999999999897</v>
      </c>
      <c r="H34" s="12">
        <f>(G34*100)/E34</f>
        <v>95.78168732506985</v>
      </c>
      <c r="I34" s="12">
        <f t="shared" si="1"/>
        <v>4.2183126749301465</v>
      </c>
      <c r="J34" s="9"/>
      <c r="K34" s="6"/>
      <c r="L34" s="9"/>
      <c r="M34" s="6"/>
    </row>
    <row r="35" spans="1:13" ht="12.75">
      <c r="A35" s="22" t="s">
        <v>30</v>
      </c>
      <c r="B35" s="22">
        <v>1</v>
      </c>
      <c r="C35" s="22">
        <v>25.2932</v>
      </c>
      <c r="D35" s="22">
        <v>25.793599999999998</v>
      </c>
      <c r="E35" s="5">
        <f aca="true" t="shared" si="4" ref="E35:E43">D35-C35</f>
        <v>0.5003999999999991</v>
      </c>
      <c r="F35" s="4">
        <v>25.7791</v>
      </c>
      <c r="G35" s="5">
        <f aca="true" t="shared" si="5" ref="G35:G43">F35-C35</f>
        <v>0.4859000000000009</v>
      </c>
      <c r="H35" s="6">
        <f aca="true" t="shared" si="6" ref="H35:H43">(G35*100)/E35</f>
        <v>97.10231814548398</v>
      </c>
      <c r="I35" s="6">
        <f t="shared" si="1"/>
        <v>2.897681854516023</v>
      </c>
      <c r="J35" s="9"/>
      <c r="K35" s="6"/>
      <c r="L35" s="9"/>
      <c r="M35" s="6"/>
    </row>
    <row r="36" spans="1:13" ht="12.75">
      <c r="A36" s="22" t="s">
        <v>30</v>
      </c>
      <c r="B36" s="22">
        <v>2</v>
      </c>
      <c r="C36" s="22">
        <v>22.2455</v>
      </c>
      <c r="D36" s="22">
        <v>22.7459</v>
      </c>
      <c r="E36" s="5">
        <f t="shared" si="4"/>
        <v>0.5003999999999991</v>
      </c>
      <c r="F36" s="4">
        <v>22.7323</v>
      </c>
      <c r="G36" s="5">
        <f t="shared" si="5"/>
        <v>0.4867999999999988</v>
      </c>
      <c r="H36" s="6">
        <f t="shared" si="6"/>
        <v>97.28217426059146</v>
      </c>
      <c r="I36" s="6">
        <f t="shared" si="1"/>
        <v>2.717825739408539</v>
      </c>
      <c r="J36" s="9">
        <f>AVERAGE(H35:H37)</f>
        <v>97.26305466573702</v>
      </c>
      <c r="K36" s="6">
        <f>STDEV(H35:H37)</f>
        <v>0.15208080320968964</v>
      </c>
      <c r="L36" s="9">
        <f>AVERAGE(I35:I37)</f>
        <v>2.736945334262979</v>
      </c>
      <c r="M36" s="6">
        <f>STDEV(I35:I37)</f>
        <v>0.15208080320968964</v>
      </c>
    </row>
    <row r="37" spans="1:13" ht="13.5" thickBot="1">
      <c r="A37" s="23" t="s">
        <v>30</v>
      </c>
      <c r="B37" s="23">
        <v>3</v>
      </c>
      <c r="C37" s="23">
        <v>17.9302</v>
      </c>
      <c r="D37" s="23">
        <v>18.4311</v>
      </c>
      <c r="E37" s="11">
        <f t="shared" si="4"/>
        <v>0.5009000000000015</v>
      </c>
      <c r="F37" s="10">
        <v>18.4181</v>
      </c>
      <c r="G37" s="11">
        <f t="shared" si="5"/>
        <v>0.4878999999999998</v>
      </c>
      <c r="H37" s="12">
        <f t="shared" si="6"/>
        <v>97.40467159113562</v>
      </c>
      <c r="I37" s="12">
        <f t="shared" si="1"/>
        <v>2.5953284088643755</v>
      </c>
      <c r="J37" s="9"/>
      <c r="K37" s="6"/>
      <c r="L37" s="9"/>
      <c r="M37" s="6"/>
    </row>
    <row r="38" spans="1:13" ht="12.75">
      <c r="A38" s="22" t="s">
        <v>31</v>
      </c>
      <c r="B38" s="22">
        <v>1</v>
      </c>
      <c r="C38" s="22">
        <v>22.0377</v>
      </c>
      <c r="D38" s="22">
        <v>22.188000000000002</v>
      </c>
      <c r="E38" s="5">
        <f t="shared" si="4"/>
        <v>0.15030000000000143</v>
      </c>
      <c r="F38" s="4">
        <v>22.1864</v>
      </c>
      <c r="G38" s="5">
        <f t="shared" si="5"/>
        <v>0.14869999999999806</v>
      </c>
      <c r="H38" s="6">
        <f t="shared" si="6"/>
        <v>98.93546240851407</v>
      </c>
      <c r="I38" s="6">
        <f t="shared" si="1"/>
        <v>1.06453759148593</v>
      </c>
      <c r="J38" s="9"/>
      <c r="K38" s="6"/>
      <c r="L38" s="9"/>
      <c r="M38" s="6"/>
    </row>
    <row r="39" spans="1:13" ht="12.75">
      <c r="A39" s="22" t="s">
        <v>31</v>
      </c>
      <c r="B39" s="22">
        <v>2</v>
      </c>
      <c r="C39" s="22">
        <v>25.413</v>
      </c>
      <c r="D39" s="22">
        <v>25.563200000000002</v>
      </c>
      <c r="E39" s="5">
        <f t="shared" si="4"/>
        <v>0.15020000000000167</v>
      </c>
      <c r="F39" s="4">
        <v>25.5617</v>
      </c>
      <c r="G39" s="5">
        <f t="shared" si="5"/>
        <v>0.14869999999999806</v>
      </c>
      <c r="H39" s="6">
        <f t="shared" si="6"/>
        <v>99.00133155792038</v>
      </c>
      <c r="I39" s="6">
        <f t="shared" si="1"/>
        <v>0.9986684420796195</v>
      </c>
      <c r="J39" s="9">
        <f>AVERAGE(H38:H40)</f>
        <v>98.95812565592007</v>
      </c>
      <c r="K39" s="6">
        <f>STDEV(H38:H40)</f>
        <v>0.03743242851075693</v>
      </c>
      <c r="L39" s="9">
        <f>AVERAGE(I38:I40)</f>
        <v>1.0418743440799194</v>
      </c>
      <c r="M39" s="6">
        <f>STDEV(I38:I40)</f>
        <v>0.03743242851075693</v>
      </c>
    </row>
    <row r="40" spans="1:13" ht="13.5" thickBot="1">
      <c r="A40" s="23" t="s">
        <v>31</v>
      </c>
      <c r="B40" s="23">
        <v>3</v>
      </c>
      <c r="C40" s="23">
        <v>25.3943</v>
      </c>
      <c r="D40" s="23">
        <v>25.544900000000002</v>
      </c>
      <c r="E40" s="11">
        <f t="shared" si="4"/>
        <v>0.15060000000000073</v>
      </c>
      <c r="F40" s="10">
        <v>25.5433</v>
      </c>
      <c r="G40" s="11">
        <f t="shared" si="5"/>
        <v>0.14899999999999736</v>
      </c>
      <c r="H40" s="12">
        <f t="shared" si="6"/>
        <v>98.93758300132579</v>
      </c>
      <c r="I40" s="12">
        <f t="shared" si="1"/>
        <v>1.062416998674209</v>
      </c>
      <c r="J40" s="9"/>
      <c r="K40" s="6"/>
      <c r="L40" s="9"/>
      <c r="M40" s="6"/>
    </row>
    <row r="41" spans="1:13" ht="12.75">
      <c r="A41" s="22" t="s">
        <v>32</v>
      </c>
      <c r="B41" s="22">
        <v>1</v>
      </c>
      <c r="C41" s="22">
        <v>15.8374</v>
      </c>
      <c r="D41" s="22">
        <v>16.3377</v>
      </c>
      <c r="E41" s="5">
        <f t="shared" si="4"/>
        <v>0.5003000000000011</v>
      </c>
      <c r="F41" s="4">
        <v>16.3292</v>
      </c>
      <c r="G41" s="5">
        <f t="shared" si="5"/>
        <v>0.49179999999999957</v>
      </c>
      <c r="H41" s="6">
        <f t="shared" si="6"/>
        <v>98.30101938836668</v>
      </c>
      <c r="I41" s="6">
        <f t="shared" si="1"/>
        <v>1.698980611633317</v>
      </c>
      <c r="J41" s="9"/>
      <c r="K41" s="6"/>
      <c r="L41" s="9"/>
      <c r="M41" s="6"/>
    </row>
    <row r="42" spans="1:13" ht="12.75">
      <c r="A42" s="22" t="s">
        <v>32</v>
      </c>
      <c r="B42" s="22">
        <v>2</v>
      </c>
      <c r="C42" s="22">
        <v>16.5294</v>
      </c>
      <c r="D42" s="22">
        <v>17.0297</v>
      </c>
      <c r="E42" s="5">
        <f t="shared" si="4"/>
        <v>0.5002999999999993</v>
      </c>
      <c r="F42" s="4">
        <v>17.0211</v>
      </c>
      <c r="G42" s="5">
        <f t="shared" si="5"/>
        <v>0.4917000000000016</v>
      </c>
      <c r="H42" s="6">
        <f t="shared" si="6"/>
        <v>98.28103138117174</v>
      </c>
      <c r="I42" s="6">
        <f t="shared" si="1"/>
        <v>1.7189686188282565</v>
      </c>
      <c r="J42" s="9">
        <f>AVERAGE(H41:H43)</f>
        <v>98.23501798814202</v>
      </c>
      <c r="K42" s="6">
        <f>STDEV(H41:H43)</f>
        <v>0.09752110304328286</v>
      </c>
      <c r="L42" s="9">
        <f>AVERAGE(I41:I43)</f>
        <v>1.7649820118579953</v>
      </c>
      <c r="M42" s="6">
        <f>STDEV(I41:I43)</f>
        <v>0.09752110304328286</v>
      </c>
    </row>
    <row r="43" spans="1:11" ht="13.5" thickBot="1">
      <c r="A43" s="23" t="s">
        <v>32</v>
      </c>
      <c r="B43" s="23">
        <v>3</v>
      </c>
      <c r="C43" s="23">
        <v>23.8975</v>
      </c>
      <c r="D43" s="23">
        <v>24.398300000000003</v>
      </c>
      <c r="E43" s="11">
        <f t="shared" si="4"/>
        <v>0.5008000000000017</v>
      </c>
      <c r="F43" s="10">
        <v>24.3889</v>
      </c>
      <c r="G43" s="11">
        <f t="shared" si="5"/>
        <v>0.4913999999999987</v>
      </c>
      <c r="H43" s="12">
        <f t="shared" si="6"/>
        <v>98.12300319488759</v>
      </c>
      <c r="I43" s="12">
        <f t="shared" si="1"/>
        <v>1.8769968051124124</v>
      </c>
      <c r="J43" s="9"/>
      <c r="K43" s="6"/>
    </row>
  </sheetData>
  <sheetProtection/>
  <printOptions gridLines="1"/>
  <pageMargins left="0.4724409448818898" right="0.5118110236220472" top="1" bottom="1" header="0.15748031496062992" footer="0"/>
  <pageSetup blackAndWhite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1">
      <pane xSplit="1" topLeftCell="B1" activePane="topRight" state="frozen"/>
      <selection pane="topLeft" activeCell="A1" sqref="A1"/>
      <selection pane="topRight" activeCell="A29" sqref="A29:IV31"/>
    </sheetView>
  </sheetViews>
  <sheetFormatPr defaultColWidth="11.57421875" defaultRowHeight="12.75"/>
  <cols>
    <col min="1" max="8" width="11.421875" style="8" customWidth="1"/>
    <col min="9" max="12" width="8.140625" style="8" customWidth="1"/>
    <col min="13" max="16384" width="11.421875" style="8" customWidth="1"/>
  </cols>
  <sheetData>
    <row r="1" spans="1:12" s="3" customFormat="1" ht="16.5" customHeight="1">
      <c r="A1" s="1" t="s">
        <v>9</v>
      </c>
      <c r="B1" s="25" t="s">
        <v>10</v>
      </c>
      <c r="C1" s="25" t="s">
        <v>18</v>
      </c>
      <c r="D1" s="25" t="s">
        <v>4</v>
      </c>
      <c r="E1" s="25" t="s">
        <v>16</v>
      </c>
      <c r="F1" s="25" t="s">
        <v>11</v>
      </c>
      <c r="G1" s="25" t="s">
        <v>12</v>
      </c>
      <c r="H1" s="25" t="s">
        <v>13</v>
      </c>
      <c r="J1" s="26" t="s">
        <v>35</v>
      </c>
      <c r="K1" s="26" t="s">
        <v>34</v>
      </c>
      <c r="L1" s="26" t="s">
        <v>35</v>
      </c>
    </row>
    <row r="2" spans="1:8" ht="16.5" customHeight="1">
      <c r="A2" s="15" t="s">
        <v>19</v>
      </c>
      <c r="B2" s="15">
        <v>25.3971</v>
      </c>
      <c r="C2" s="15">
        <v>0.4771000000000001</v>
      </c>
      <c r="D2" s="15">
        <v>95.97568643890214</v>
      </c>
      <c r="E2" s="19">
        <f>(C2*D2)/100</f>
        <v>0.4579000000000022</v>
      </c>
      <c r="F2" s="15">
        <v>25.4588</v>
      </c>
      <c r="G2" s="7">
        <f>(F2-B2)*100/E2</f>
        <v>13.474557763704208</v>
      </c>
      <c r="H2" s="7">
        <f aca="true" t="shared" si="0" ref="H2:H43">100-G2</f>
        <v>86.52544223629579</v>
      </c>
    </row>
    <row r="3" spans="1:12" ht="16.5" customHeight="1">
      <c r="A3" s="15" t="s">
        <v>19</v>
      </c>
      <c r="B3" s="15">
        <v>25.4237</v>
      </c>
      <c r="C3" s="15">
        <v>0.5152999999999999</v>
      </c>
      <c r="D3" s="15">
        <v>95.55598680380362</v>
      </c>
      <c r="E3" s="19">
        <f aca="true" t="shared" si="1" ref="E3:E43">(C3*D3)/100</f>
        <v>0.49239999999999995</v>
      </c>
      <c r="F3" s="15">
        <v>25.4869</v>
      </c>
      <c r="G3" s="7">
        <f aca="true" t="shared" si="2" ref="G3:G43">(F3-B3)*100/E3</f>
        <v>12.835093419983423</v>
      </c>
      <c r="H3" s="7">
        <f t="shared" si="0"/>
        <v>87.16490658001658</v>
      </c>
      <c r="I3" s="9">
        <f>AVERAGE(H2:H4)</f>
        <v>86.79320797762887</v>
      </c>
      <c r="J3" s="6">
        <f>STDEV(H2:H4)</f>
        <v>0.3321598883486878</v>
      </c>
      <c r="K3" s="27">
        <f>AVERAGE(G2:G4)</f>
        <v>13.206792022371124</v>
      </c>
      <c r="L3" s="27">
        <f>STDEV(G2:G4)</f>
        <v>0.33215988834868637</v>
      </c>
    </row>
    <row r="4" spans="1:12" ht="16.5" customHeight="1" thickBot="1">
      <c r="A4" s="24" t="s">
        <v>19</v>
      </c>
      <c r="B4" s="24">
        <v>16.5342</v>
      </c>
      <c r="C4" s="24">
        <v>0.48410000000000153</v>
      </c>
      <c r="D4" s="24">
        <v>97.45920264408186</v>
      </c>
      <c r="E4" s="20">
        <f t="shared" si="1"/>
        <v>0.4718000000000018</v>
      </c>
      <c r="F4" s="24">
        <v>16.597</v>
      </c>
      <c r="G4" s="7">
        <f t="shared" si="2"/>
        <v>13.310724883425735</v>
      </c>
      <c r="H4" s="13">
        <f t="shared" si="0"/>
        <v>86.68927511657427</v>
      </c>
      <c r="K4" s="27"/>
      <c r="L4" s="27"/>
    </row>
    <row r="5" spans="1:12" ht="16.5" customHeight="1">
      <c r="A5" s="15" t="s">
        <v>20</v>
      </c>
      <c r="B5" s="15">
        <v>16.7525</v>
      </c>
      <c r="C5" s="15">
        <v>0.5025000000000013</v>
      </c>
      <c r="D5" s="15">
        <v>96.5771144278602</v>
      </c>
      <c r="E5" s="19">
        <f t="shared" si="1"/>
        <v>0.48529999999999873</v>
      </c>
      <c r="F5" s="15">
        <v>16.8158</v>
      </c>
      <c r="G5" s="7">
        <f t="shared" si="2"/>
        <v>13.043478260869215</v>
      </c>
      <c r="H5" s="7">
        <f t="shared" si="0"/>
        <v>86.95652173913078</v>
      </c>
      <c r="K5" s="27"/>
      <c r="L5" s="27"/>
    </row>
    <row r="6" spans="1:12" ht="16.5" customHeight="1">
      <c r="A6" s="15" t="s">
        <v>20</v>
      </c>
      <c r="B6" s="15">
        <v>15.8411</v>
      </c>
      <c r="C6" s="15">
        <v>0.5386999999999986</v>
      </c>
      <c r="D6" s="15">
        <v>96.80712827176554</v>
      </c>
      <c r="E6" s="19">
        <f t="shared" si="1"/>
        <v>0.5214999999999996</v>
      </c>
      <c r="F6" s="15">
        <v>15.9112</v>
      </c>
      <c r="G6" s="7">
        <f t="shared" si="2"/>
        <v>13.441994247363054</v>
      </c>
      <c r="H6" s="7">
        <f t="shared" si="0"/>
        <v>86.55800575263694</v>
      </c>
      <c r="I6" s="9">
        <f>AVERAGE(H5:H7)</f>
        <v>86.69067903118234</v>
      </c>
      <c r="J6" s="6">
        <f>STDEV(H5:H7)</f>
        <v>0.23022667214821677</v>
      </c>
      <c r="K6" s="28">
        <f>AVERAGE(G5:G7)</f>
        <v>13.309320968817673</v>
      </c>
      <c r="L6" s="27">
        <f>STDEV(G5:G7)</f>
        <v>0.23022667214822193</v>
      </c>
    </row>
    <row r="7" spans="1:12" ht="16.5" customHeight="1" thickBot="1">
      <c r="A7" s="24" t="s">
        <v>20</v>
      </c>
      <c r="B7" s="24">
        <v>24.12</v>
      </c>
      <c r="C7" s="24">
        <v>0.5142999999999986</v>
      </c>
      <c r="D7" s="24">
        <v>96.18899475014572</v>
      </c>
      <c r="E7" s="20">
        <f t="shared" si="1"/>
        <v>0.49469999999999814</v>
      </c>
      <c r="F7" s="24">
        <v>24.1865</v>
      </c>
      <c r="G7" s="7">
        <f t="shared" si="2"/>
        <v>13.442490398220746</v>
      </c>
      <c r="H7" s="13">
        <f t="shared" si="0"/>
        <v>86.55750960177926</v>
      </c>
      <c r="K7" s="27"/>
      <c r="L7" s="27"/>
    </row>
    <row r="8" spans="1:12" ht="16.5" customHeight="1">
      <c r="A8" s="15" t="s">
        <v>21</v>
      </c>
      <c r="B8" s="15">
        <v>19.2962</v>
      </c>
      <c r="C8" s="15">
        <v>0.5043000000000006</v>
      </c>
      <c r="D8" s="15">
        <v>97.2238746777713</v>
      </c>
      <c r="E8" s="19">
        <f t="shared" si="1"/>
        <v>0.4903000000000013</v>
      </c>
      <c r="F8" s="15">
        <v>19.368</v>
      </c>
      <c r="G8" s="7">
        <f t="shared" si="2"/>
        <v>14.644095451764114</v>
      </c>
      <c r="H8" s="7">
        <f t="shared" si="0"/>
        <v>85.35590454823588</v>
      </c>
      <c r="K8" s="27"/>
      <c r="L8" s="27"/>
    </row>
    <row r="9" spans="1:12" ht="16.5" customHeight="1">
      <c r="A9" s="15" t="s">
        <v>21</v>
      </c>
      <c r="B9" s="15">
        <v>22.2978</v>
      </c>
      <c r="C9" s="15">
        <v>0.5045999999999999</v>
      </c>
      <c r="D9" s="15">
        <v>96.37336504161712</v>
      </c>
      <c r="E9" s="19">
        <f t="shared" si="1"/>
        <v>0.48629999999999995</v>
      </c>
      <c r="F9" s="15">
        <v>22.3694</v>
      </c>
      <c r="G9" s="7">
        <f t="shared" si="2"/>
        <v>14.723421756117647</v>
      </c>
      <c r="H9" s="7">
        <f t="shared" si="0"/>
        <v>85.27657824388235</v>
      </c>
      <c r="I9" s="9">
        <f>AVERAGE(H8:H10)</f>
        <v>85.31452214482495</v>
      </c>
      <c r="J9" s="6">
        <f>STDEV(H8:H10)</f>
        <v>0.03977477988645285</v>
      </c>
      <c r="K9" s="27">
        <f>AVERAGE(G8:G10)</f>
        <v>14.685477855175051</v>
      </c>
      <c r="L9" s="27">
        <f>STDEV(G8:G10)</f>
        <v>0.03977477988645462</v>
      </c>
    </row>
    <row r="10" spans="1:12" ht="16.5" customHeight="1" thickBot="1">
      <c r="A10" s="24" t="s">
        <v>21</v>
      </c>
      <c r="B10" s="24">
        <v>22.9436</v>
      </c>
      <c r="C10" s="24">
        <v>0.5005999999999986</v>
      </c>
      <c r="D10" s="24">
        <v>96.96364362764679</v>
      </c>
      <c r="E10" s="20">
        <f t="shared" si="1"/>
        <v>0.4853999999999985</v>
      </c>
      <c r="F10" s="24">
        <v>23.0149</v>
      </c>
      <c r="G10" s="7">
        <f t="shared" si="2"/>
        <v>14.688916357643393</v>
      </c>
      <c r="H10" s="13">
        <f t="shared" si="0"/>
        <v>85.3110836423566</v>
      </c>
      <c r="K10" s="27"/>
      <c r="L10" s="27"/>
    </row>
    <row r="11" spans="1:12" ht="16.5" customHeight="1">
      <c r="A11" s="15" t="s">
        <v>22</v>
      </c>
      <c r="B11" s="15">
        <v>18.7643</v>
      </c>
      <c r="C11" s="15">
        <v>0.5152000000000001</v>
      </c>
      <c r="D11" s="15">
        <v>96.33152173913071</v>
      </c>
      <c r="E11" s="19">
        <f t="shared" si="1"/>
        <v>0.4963000000000015</v>
      </c>
      <c r="F11" s="15">
        <v>18.8236</v>
      </c>
      <c r="G11" s="7">
        <f t="shared" si="2"/>
        <v>11.94841829538589</v>
      </c>
      <c r="H11" s="7">
        <f t="shared" si="0"/>
        <v>88.05158170461411</v>
      </c>
      <c r="K11" s="27"/>
      <c r="L11" s="27"/>
    </row>
    <row r="12" spans="1:12" ht="16.5" customHeight="1">
      <c r="A12" s="15" t="s">
        <v>22</v>
      </c>
      <c r="B12" s="15">
        <v>25.2985</v>
      </c>
      <c r="C12" s="15">
        <v>0.5197000000000003</v>
      </c>
      <c r="D12" s="15">
        <v>96.22859341928026</v>
      </c>
      <c r="E12" s="19">
        <f t="shared" si="1"/>
        <v>0.5000999999999998</v>
      </c>
      <c r="F12" s="15">
        <v>25.3599</v>
      </c>
      <c r="G12" s="7">
        <f t="shared" si="2"/>
        <v>12.277544491101587</v>
      </c>
      <c r="H12" s="7">
        <f t="shared" si="0"/>
        <v>87.7224555088984</v>
      </c>
      <c r="I12" s="9">
        <f>AVERAGE(H11:H13)</f>
        <v>87.43410504024534</v>
      </c>
      <c r="J12" s="6">
        <f>STDEV(H11:H13)</f>
        <v>0.8015442030016008</v>
      </c>
      <c r="K12" s="27">
        <f>AVERAGE(G11:G13)</f>
        <v>12.565894959754653</v>
      </c>
      <c r="L12" s="27">
        <f>STDEV(G11:G13)</f>
        <v>0.8015442030016068</v>
      </c>
    </row>
    <row r="13" spans="1:12" ht="16.5" customHeight="1" thickBot="1">
      <c r="A13" s="24" t="s">
        <v>22</v>
      </c>
      <c r="B13" s="24">
        <v>21.434</v>
      </c>
      <c r="C13" s="24">
        <v>0.4906000000000006</v>
      </c>
      <c r="D13" s="24">
        <v>96.22910721565368</v>
      </c>
      <c r="E13" s="20">
        <f t="shared" si="1"/>
        <v>0.4720999999999975</v>
      </c>
      <c r="F13" s="24">
        <v>21.4976</v>
      </c>
      <c r="G13" s="7">
        <f t="shared" si="2"/>
        <v>13.471722092776481</v>
      </c>
      <c r="H13" s="13">
        <f t="shared" si="0"/>
        <v>86.52827790722353</v>
      </c>
      <c r="K13" s="27"/>
      <c r="L13" s="27"/>
    </row>
    <row r="14" spans="1:12" ht="16.5" customHeight="1">
      <c r="A14" s="15" t="s">
        <v>23</v>
      </c>
      <c r="B14" s="15">
        <v>26.0758</v>
      </c>
      <c r="C14" s="15">
        <v>0.49990000000000023</v>
      </c>
      <c r="D14" s="15">
        <v>95.1790358071613</v>
      </c>
      <c r="E14" s="19">
        <f t="shared" si="1"/>
        <v>0.47579999999999956</v>
      </c>
      <c r="F14" s="15">
        <v>26.1353</v>
      </c>
      <c r="G14" s="7">
        <f t="shared" si="2"/>
        <v>12.505254308532985</v>
      </c>
      <c r="H14" s="7">
        <f t="shared" si="0"/>
        <v>87.49474569146702</v>
      </c>
      <c r="K14" s="27"/>
      <c r="L14" s="27"/>
    </row>
    <row r="15" spans="1:12" ht="16.5" customHeight="1">
      <c r="A15" s="15" t="s">
        <v>23</v>
      </c>
      <c r="B15" s="15">
        <v>22.0405</v>
      </c>
      <c r="C15" s="15">
        <v>0.5154999999999994</v>
      </c>
      <c r="D15" s="15">
        <v>96.50824442289026</v>
      </c>
      <c r="E15" s="19">
        <f t="shared" si="1"/>
        <v>0.4974999999999987</v>
      </c>
      <c r="F15" s="15">
        <v>22.1071</v>
      </c>
      <c r="G15" s="7">
        <f t="shared" si="2"/>
        <v>13.386934673366376</v>
      </c>
      <c r="H15" s="7">
        <f t="shared" si="0"/>
        <v>86.61306532663363</v>
      </c>
      <c r="I15" s="9">
        <f>AVERAGE(H14:H16)</f>
        <v>87.30853587608999</v>
      </c>
      <c r="J15" s="6">
        <f>STDEV(H14:H16)</f>
        <v>0.623578333402823</v>
      </c>
      <c r="K15" s="28">
        <f>AVERAGE(G14:G16)</f>
        <v>12.691464123910015</v>
      </c>
      <c r="L15" s="27">
        <f>STDEV(G14:G16)</f>
        <v>0.6235783334028281</v>
      </c>
    </row>
    <row r="16" spans="1:12" ht="16.5" customHeight="1" thickBot="1">
      <c r="A16" s="24" t="s">
        <v>23</v>
      </c>
      <c r="B16" s="24">
        <v>23.3939</v>
      </c>
      <c r="C16" s="24">
        <v>0.5166000000000004</v>
      </c>
      <c r="D16" s="24">
        <v>91.36662795199399</v>
      </c>
      <c r="E16" s="20">
        <f t="shared" si="1"/>
        <v>0.4720000000000013</v>
      </c>
      <c r="F16" s="15">
        <v>23.4514</v>
      </c>
      <c r="G16" s="7">
        <f t="shared" si="2"/>
        <v>12.182203389830686</v>
      </c>
      <c r="H16" s="13">
        <f t="shared" si="0"/>
        <v>87.81779661016931</v>
      </c>
      <c r="K16" s="27"/>
      <c r="L16" s="27"/>
    </row>
    <row r="17" spans="1:12" ht="16.5" customHeight="1">
      <c r="A17" s="15" t="s">
        <v>24</v>
      </c>
      <c r="B17" s="15">
        <v>20.2976</v>
      </c>
      <c r="C17" s="15">
        <v>0.49350000000000094</v>
      </c>
      <c r="D17" s="15">
        <v>96.77811550152008</v>
      </c>
      <c r="E17" s="19">
        <f t="shared" si="1"/>
        <v>0.47760000000000247</v>
      </c>
      <c r="F17" s="15">
        <v>20.3672</v>
      </c>
      <c r="G17" s="7">
        <f t="shared" si="2"/>
        <v>14.57286432160822</v>
      </c>
      <c r="H17" s="7">
        <f t="shared" si="0"/>
        <v>85.42713567839178</v>
      </c>
      <c r="K17" s="27"/>
      <c r="L17" s="27"/>
    </row>
    <row r="18" spans="1:12" ht="16.5" customHeight="1">
      <c r="A18" s="15" t="s">
        <v>24</v>
      </c>
      <c r="B18" s="15">
        <v>27.0125</v>
      </c>
      <c r="C18" s="15">
        <v>0.5010000000000012</v>
      </c>
      <c r="D18" s="15">
        <v>97.24550898203597</v>
      </c>
      <c r="E18" s="19">
        <f t="shared" si="1"/>
        <v>0.4872000000000014</v>
      </c>
      <c r="F18" s="15">
        <v>27.0895</v>
      </c>
      <c r="G18" s="7">
        <f t="shared" si="2"/>
        <v>15.804597701149735</v>
      </c>
      <c r="H18" s="7">
        <f t="shared" si="0"/>
        <v>84.19540229885027</v>
      </c>
      <c r="I18" s="9">
        <f>AVERAGE(H17:H19)</f>
        <v>84.54406013463965</v>
      </c>
      <c r="J18" s="6">
        <f>STDEV(H17:H19)</f>
        <v>0.7703852896488342</v>
      </c>
      <c r="K18" s="27">
        <f>AVERAGE(G17:G19)</f>
        <v>15.455939865360358</v>
      </c>
      <c r="L18" s="27">
        <f>STDEV(G17:G19)</f>
        <v>0.7703852896488372</v>
      </c>
    </row>
    <row r="19" spans="1:12" ht="16.5" customHeight="1" thickBot="1">
      <c r="A19" s="24" t="s">
        <v>24</v>
      </c>
      <c r="B19" s="24">
        <v>21.5432</v>
      </c>
      <c r="C19" s="24">
        <v>0.5140999999999991</v>
      </c>
      <c r="D19" s="24">
        <v>96.82941062050232</v>
      </c>
      <c r="E19" s="20">
        <f t="shared" si="1"/>
        <v>0.4978000000000016</v>
      </c>
      <c r="F19" s="15">
        <v>21.6228</v>
      </c>
      <c r="G19" s="7">
        <f t="shared" si="2"/>
        <v>15.990357573323127</v>
      </c>
      <c r="H19" s="13">
        <f t="shared" si="0"/>
        <v>84.00964242667688</v>
      </c>
      <c r="K19" s="27"/>
      <c r="L19" s="27"/>
    </row>
    <row r="20" spans="1:12" ht="16.5" customHeight="1">
      <c r="A20" s="15" t="s">
        <v>25</v>
      </c>
      <c r="B20" s="15">
        <v>17.9302</v>
      </c>
      <c r="C20" s="15">
        <v>0.5274000000000001</v>
      </c>
      <c r="D20" s="15">
        <v>88.33902161547236</v>
      </c>
      <c r="E20" s="19">
        <f t="shared" si="1"/>
        <v>0.4659000000000013</v>
      </c>
      <c r="F20" s="15">
        <v>18.0082</v>
      </c>
      <c r="G20" s="7">
        <f t="shared" si="2"/>
        <v>16.741790083708775</v>
      </c>
      <c r="H20" s="7">
        <f t="shared" si="0"/>
        <v>83.25820991629122</v>
      </c>
      <c r="K20" s="27"/>
      <c r="L20" s="27"/>
    </row>
    <row r="21" spans="1:12" ht="16.5" customHeight="1">
      <c r="A21" s="15" t="s">
        <v>25</v>
      </c>
      <c r="B21" s="15">
        <v>24.0028</v>
      </c>
      <c r="C21" s="15">
        <v>0.5333000000000006</v>
      </c>
      <c r="D21" s="15">
        <v>87.39921245077824</v>
      </c>
      <c r="E21" s="19">
        <f t="shared" si="1"/>
        <v>0.46610000000000085</v>
      </c>
      <c r="F21" s="15">
        <v>24.0679</v>
      </c>
      <c r="G21" s="7">
        <f t="shared" si="2"/>
        <v>13.966959879854308</v>
      </c>
      <c r="H21" s="7">
        <f t="shared" si="0"/>
        <v>86.0330401201457</v>
      </c>
      <c r="I21" s="9">
        <f>AVERAGE(H20:H22)</f>
        <v>84.26093300203519</v>
      </c>
      <c r="J21" s="6">
        <f>STDEV(H20:H22)</f>
        <v>1.5391180939100169</v>
      </c>
      <c r="K21" s="27">
        <f>AVERAGE(G20:G22)</f>
        <v>15.739066997964803</v>
      </c>
      <c r="L21" s="27">
        <f>STDEV(G20:G22)</f>
        <v>1.5391180939100106</v>
      </c>
    </row>
    <row r="22" spans="1:12" ht="16.5" customHeight="1" thickBot="1">
      <c r="A22" s="24" t="s">
        <v>25</v>
      </c>
      <c r="B22" s="24">
        <v>18.1218</v>
      </c>
      <c r="C22" s="24">
        <v>0.48999999999999844</v>
      </c>
      <c r="D22" s="24">
        <v>88.14285714285718</v>
      </c>
      <c r="E22" s="20">
        <f t="shared" si="1"/>
        <v>0.43189999999999884</v>
      </c>
      <c r="F22" s="15">
        <v>18.1931</v>
      </c>
      <c r="G22" s="7">
        <f t="shared" si="2"/>
        <v>16.508451030331326</v>
      </c>
      <c r="H22" s="13">
        <f t="shared" si="0"/>
        <v>83.49154896966867</v>
      </c>
      <c r="K22" s="27"/>
      <c r="L22" s="27"/>
    </row>
    <row r="23" spans="1:12" ht="16.5" customHeight="1">
      <c r="A23" s="15" t="s">
        <v>26</v>
      </c>
      <c r="B23" s="15">
        <v>22.2474</v>
      </c>
      <c r="C23" s="15">
        <v>0.5076</v>
      </c>
      <c r="D23" s="15">
        <v>90.78014184397212</v>
      </c>
      <c r="E23" s="19">
        <f t="shared" si="1"/>
        <v>0.46080000000000254</v>
      </c>
      <c r="F23" s="15">
        <v>22.3209</v>
      </c>
      <c r="G23" s="7">
        <f t="shared" si="2"/>
        <v>15.950520833333849</v>
      </c>
      <c r="H23" s="7">
        <f t="shared" si="0"/>
        <v>84.04947916666615</v>
      </c>
      <c r="K23" s="27"/>
      <c r="L23" s="27"/>
    </row>
    <row r="24" spans="1:12" ht="16.5" customHeight="1">
      <c r="A24" s="15" t="s">
        <v>26</v>
      </c>
      <c r="B24" s="15">
        <v>18.7296</v>
      </c>
      <c r="C24" s="15">
        <v>0.5111999999999988</v>
      </c>
      <c r="D24" s="15">
        <v>90.12128325508614</v>
      </c>
      <c r="E24" s="19">
        <f t="shared" si="1"/>
        <v>0.4606999999999992</v>
      </c>
      <c r="F24" s="15">
        <v>18.8021</v>
      </c>
      <c r="G24" s="7">
        <f t="shared" si="2"/>
        <v>15.736922075102699</v>
      </c>
      <c r="H24" s="7">
        <f t="shared" si="0"/>
        <v>84.2630779248973</v>
      </c>
      <c r="I24" s="9">
        <f>AVERAGE(H23:H25)</f>
        <v>84.03946633865412</v>
      </c>
      <c r="J24" s="6">
        <f>STDEV(H23:H25)</f>
        <v>0.22878239132751937</v>
      </c>
      <c r="K24" s="28">
        <f>AVERAGE(G23:G25)</f>
        <v>15.960533661345872</v>
      </c>
      <c r="L24" s="27">
        <f>STDEV(G23:G25)</f>
        <v>0.228782391327515</v>
      </c>
    </row>
    <row r="25" spans="1:12" ht="16.5" customHeight="1" thickBot="1">
      <c r="A25" s="24" t="s">
        <v>26</v>
      </c>
      <c r="B25" s="24">
        <v>22.3839</v>
      </c>
      <c r="C25" s="24">
        <v>0.513300000000001</v>
      </c>
      <c r="D25" s="24">
        <v>90.70718877849164</v>
      </c>
      <c r="E25" s="20">
        <f t="shared" si="1"/>
        <v>0.46559999999999846</v>
      </c>
      <c r="F25" s="15">
        <v>22.4593</v>
      </c>
      <c r="G25" s="7">
        <f t="shared" si="2"/>
        <v>16.194158075601074</v>
      </c>
      <c r="H25" s="13">
        <f t="shared" si="0"/>
        <v>83.80584192439892</v>
      </c>
      <c r="K25" s="27"/>
      <c r="L25" s="27"/>
    </row>
    <row r="26" spans="1:12" ht="16.5" customHeight="1">
      <c r="A26" s="15" t="s">
        <v>27</v>
      </c>
      <c r="B26" s="15">
        <v>25.4146</v>
      </c>
      <c r="C26" s="15">
        <v>0.5075000000000003</v>
      </c>
      <c r="D26" s="15">
        <v>86.24630541871907</v>
      </c>
      <c r="E26" s="19">
        <f t="shared" si="1"/>
        <v>0.43769999999999953</v>
      </c>
      <c r="F26" s="15">
        <v>25.4966</v>
      </c>
      <c r="G26" s="7">
        <f t="shared" si="2"/>
        <v>18.73429289467691</v>
      </c>
      <c r="H26" s="7">
        <f t="shared" si="0"/>
        <v>81.26570710532309</v>
      </c>
      <c r="K26" s="27"/>
      <c r="L26" s="27"/>
    </row>
    <row r="27" spans="1:12" ht="16.5" customHeight="1">
      <c r="A27" s="15" t="s">
        <v>27</v>
      </c>
      <c r="B27" s="15">
        <v>18.8022</v>
      </c>
      <c r="C27" s="15">
        <v>0.5157999999999987</v>
      </c>
      <c r="D27" s="15">
        <v>86.73904614191603</v>
      </c>
      <c r="E27" s="19">
        <f t="shared" si="1"/>
        <v>0.4474000000000018</v>
      </c>
      <c r="F27" s="15">
        <v>18.8837</v>
      </c>
      <c r="G27" s="7">
        <f t="shared" si="2"/>
        <v>18.216361198033432</v>
      </c>
      <c r="H27" s="7">
        <f t="shared" si="0"/>
        <v>81.78363880196656</v>
      </c>
      <c r="I27" s="9">
        <f>AVERAGE(H26:H28)</f>
        <v>81.44626528740118</v>
      </c>
      <c r="J27" s="6">
        <f>STDEV(H26:H28)</f>
        <v>0.292415110714752</v>
      </c>
      <c r="K27" s="27">
        <f>AVERAGE(G26:G28)</f>
        <v>18.553734712598814</v>
      </c>
      <c r="L27" s="27">
        <f>STDEV(G26:G28)</f>
        <v>0.29241511071475407</v>
      </c>
    </row>
    <row r="28" spans="1:12" ht="16.5" customHeight="1" thickBot="1">
      <c r="A28" s="24" t="s">
        <v>27</v>
      </c>
      <c r="B28" s="24">
        <v>18.0978</v>
      </c>
      <c r="C28" s="24">
        <v>0.5121000000000002</v>
      </c>
      <c r="D28" s="24">
        <v>86.6237063073618</v>
      </c>
      <c r="E28" s="20">
        <f t="shared" si="1"/>
        <v>0.4436</v>
      </c>
      <c r="F28" s="15">
        <v>18.1808</v>
      </c>
      <c r="G28" s="7">
        <f t="shared" si="2"/>
        <v>18.710550045086105</v>
      </c>
      <c r="H28" s="13">
        <f t="shared" si="0"/>
        <v>81.28944995491389</v>
      </c>
      <c r="K28" s="27"/>
      <c r="L28" s="27"/>
    </row>
    <row r="29" spans="1:12" ht="16.5" customHeight="1">
      <c r="A29" s="15" t="s">
        <v>28</v>
      </c>
      <c r="B29" s="15">
        <v>20.291</v>
      </c>
      <c r="C29" s="15">
        <v>0.5001999999999995</v>
      </c>
      <c r="D29" s="15">
        <v>95.68172730907649</v>
      </c>
      <c r="E29" s="19">
        <f t="shared" si="1"/>
        <v>0.47860000000000014</v>
      </c>
      <c r="F29" s="15">
        <v>20.3567</v>
      </c>
      <c r="G29" s="7">
        <f t="shared" si="2"/>
        <v>13.727538654408615</v>
      </c>
      <c r="H29" s="7">
        <f t="shared" si="0"/>
        <v>86.27246134559138</v>
      </c>
      <c r="K29" s="27"/>
      <c r="L29" s="27"/>
    </row>
    <row r="30" spans="1:12" ht="16.5" customHeight="1">
      <c r="A30" s="15" t="s">
        <v>28</v>
      </c>
      <c r="B30" s="15">
        <v>19.247</v>
      </c>
      <c r="C30" s="15">
        <v>0.5003999999999991</v>
      </c>
      <c r="D30" s="15">
        <v>95.42366107114309</v>
      </c>
      <c r="E30" s="19">
        <f t="shared" si="1"/>
        <v>0.47749999999999915</v>
      </c>
      <c r="F30" s="15">
        <v>19.3129</v>
      </c>
      <c r="G30" s="7">
        <f t="shared" si="2"/>
        <v>13.801047120418701</v>
      </c>
      <c r="H30" s="7">
        <f t="shared" si="0"/>
        <v>86.1989528795813</v>
      </c>
      <c r="I30" s="9">
        <f>AVERAGE(H29:H31)</f>
        <v>86.19786870701206</v>
      </c>
      <c r="J30" s="6">
        <f>STDEV(H29:H31)</f>
        <v>0.07514059124732225</v>
      </c>
      <c r="K30" s="28">
        <f>AVERAGE(G29:G31)</f>
        <v>13.802131292987928</v>
      </c>
      <c r="L30" s="27">
        <f>STDEV(G29:G31)</f>
        <v>0.0751405912473267</v>
      </c>
    </row>
    <row r="31" spans="1:12" ht="16.5" customHeight="1" thickBot="1">
      <c r="A31" s="24" t="s">
        <v>28</v>
      </c>
      <c r="B31" s="24">
        <v>25.4149</v>
      </c>
      <c r="C31" s="24">
        <v>0.5008000000000017</v>
      </c>
      <c r="D31" s="24">
        <v>95.10782747603841</v>
      </c>
      <c r="E31" s="20">
        <f t="shared" si="1"/>
        <v>0.47630000000000194</v>
      </c>
      <c r="F31" s="15">
        <v>25.481</v>
      </c>
      <c r="G31" s="7">
        <f t="shared" si="2"/>
        <v>13.877808104136468</v>
      </c>
      <c r="H31" s="13">
        <f t="shared" si="0"/>
        <v>86.12219189586354</v>
      </c>
      <c r="K31" s="27"/>
      <c r="L31" s="27"/>
    </row>
    <row r="32" spans="1:12" ht="16.5" customHeight="1">
      <c r="A32" s="15" t="s">
        <v>29</v>
      </c>
      <c r="B32" s="15">
        <v>24.1167</v>
      </c>
      <c r="C32" s="15">
        <v>0.5003999999999991</v>
      </c>
      <c r="D32" s="15">
        <v>95.84332533972795</v>
      </c>
      <c r="E32" s="19">
        <f t="shared" si="1"/>
        <v>0.4795999999999978</v>
      </c>
      <c r="F32" s="15">
        <v>24.1818</v>
      </c>
      <c r="G32" s="7">
        <f t="shared" si="2"/>
        <v>13.573811509590865</v>
      </c>
      <c r="H32" s="7">
        <f t="shared" si="0"/>
        <v>86.42618849040913</v>
      </c>
      <c r="K32" s="27"/>
      <c r="L32" s="27"/>
    </row>
    <row r="33" spans="1:12" ht="16.5" customHeight="1">
      <c r="A33" s="15" t="s">
        <v>29</v>
      </c>
      <c r="B33" s="15">
        <v>23.9917</v>
      </c>
      <c r="C33" s="15">
        <v>0.5009000000000015</v>
      </c>
      <c r="D33" s="15">
        <v>95.74765422239896</v>
      </c>
      <c r="E33" s="19">
        <f t="shared" si="1"/>
        <v>0.4795999999999978</v>
      </c>
      <c r="F33" s="15">
        <v>24.0588</v>
      </c>
      <c r="G33" s="7">
        <f t="shared" si="2"/>
        <v>13.990825688073446</v>
      </c>
      <c r="H33" s="7">
        <f t="shared" si="0"/>
        <v>86.00917431192656</v>
      </c>
      <c r="I33" s="9">
        <f>AVERAGE(H32:H34)</f>
        <v>86.4703140044521</v>
      </c>
      <c r="J33" s="6">
        <f>STDEV(H32:H34)</f>
        <v>0.4847111541840174</v>
      </c>
      <c r="K33" s="27">
        <f>AVERAGE(G32:G34)</f>
        <v>13.529685995547908</v>
      </c>
      <c r="L33" s="27">
        <f>STDEV(G32:G34)</f>
        <v>0.48471115418401894</v>
      </c>
    </row>
    <row r="34" spans="1:12" ht="16.5" customHeight="1" thickBot="1">
      <c r="A34" s="24" t="s">
        <v>29</v>
      </c>
      <c r="B34" s="24">
        <v>23.3898</v>
      </c>
      <c r="C34" s="24">
        <v>0.5001999999999995</v>
      </c>
      <c r="D34" s="24">
        <v>95.78168732506985</v>
      </c>
      <c r="E34" s="20">
        <f t="shared" si="1"/>
        <v>0.47909999999999897</v>
      </c>
      <c r="F34" s="15">
        <v>23.4522</v>
      </c>
      <c r="G34" s="7">
        <f t="shared" si="2"/>
        <v>13.024420788979413</v>
      </c>
      <c r="H34" s="13">
        <f t="shared" si="0"/>
        <v>86.97557921102059</v>
      </c>
      <c r="I34" s="9"/>
      <c r="J34" s="6"/>
      <c r="K34" s="27"/>
      <c r="L34" s="27"/>
    </row>
    <row r="35" spans="1:12" ht="12.75">
      <c r="A35" s="15" t="s">
        <v>30</v>
      </c>
      <c r="B35" s="15">
        <v>25.2932</v>
      </c>
      <c r="C35" s="15">
        <v>0.5003999999999991</v>
      </c>
      <c r="D35" s="15">
        <v>97.10231814548398</v>
      </c>
      <c r="E35" s="19">
        <f t="shared" si="1"/>
        <v>0.4859000000000009</v>
      </c>
      <c r="F35" s="15">
        <v>25.3581</v>
      </c>
      <c r="G35" s="7">
        <f t="shared" si="2"/>
        <v>13.35665774850821</v>
      </c>
      <c r="H35" s="7">
        <f t="shared" si="0"/>
        <v>86.64334225149179</v>
      </c>
      <c r="K35" s="27"/>
      <c r="L35" s="27"/>
    </row>
    <row r="36" spans="1:12" ht="12.75">
      <c r="A36" s="15" t="s">
        <v>30</v>
      </c>
      <c r="B36" s="15">
        <v>22.2455</v>
      </c>
      <c r="C36" s="15">
        <v>0.5003999999999991</v>
      </c>
      <c r="D36" s="15">
        <v>97.28217426059146</v>
      </c>
      <c r="E36" s="19">
        <f t="shared" si="1"/>
        <v>0.4867999999999988</v>
      </c>
      <c r="F36" s="15">
        <v>22.3105</v>
      </c>
      <c r="G36" s="7">
        <f t="shared" si="2"/>
        <v>13.352506162695448</v>
      </c>
      <c r="H36" s="7">
        <f t="shared" si="0"/>
        <v>86.64749383730455</v>
      </c>
      <c r="I36" s="9">
        <f>AVERAGE(H35:H37)</f>
        <v>86.65614465240391</v>
      </c>
      <c r="J36" s="6">
        <f>STDEV(H35:H37)</f>
        <v>0.018694632227369473</v>
      </c>
      <c r="K36" s="27">
        <f>AVERAGE(G35:G37)</f>
        <v>13.34385534759609</v>
      </c>
      <c r="L36" s="27">
        <f>STDEV(G35:G37)</f>
        <v>0.018694632227369886</v>
      </c>
    </row>
    <row r="37" spans="1:12" ht="13.5" thickBot="1">
      <c r="A37" s="24" t="s">
        <v>30</v>
      </c>
      <c r="B37" s="24">
        <v>17.9302</v>
      </c>
      <c r="C37" s="24">
        <v>0.5009000000000015</v>
      </c>
      <c r="D37" s="24">
        <v>97.40467159113562</v>
      </c>
      <c r="E37" s="20">
        <f t="shared" si="1"/>
        <v>0.4878999999999998</v>
      </c>
      <c r="F37" s="15">
        <v>17.9952</v>
      </c>
      <c r="G37" s="7">
        <f t="shared" si="2"/>
        <v>13.322402131584608</v>
      </c>
      <c r="H37" s="13">
        <f t="shared" si="0"/>
        <v>86.67759786841539</v>
      </c>
      <c r="K37" s="27"/>
      <c r="L37" s="27"/>
    </row>
    <row r="38" spans="1:12" ht="12.75">
      <c r="A38" s="15" t="s">
        <v>31</v>
      </c>
      <c r="B38" s="15">
        <v>22.0377</v>
      </c>
      <c r="C38" s="15">
        <v>0.15030000000000143</v>
      </c>
      <c r="D38" s="15">
        <v>98.93546240851407</v>
      </c>
      <c r="E38" s="19">
        <f t="shared" si="1"/>
        <v>0.14869999999999806</v>
      </c>
      <c r="F38" s="15">
        <v>22.0393</v>
      </c>
      <c r="G38" s="7">
        <f t="shared" si="2"/>
        <v>1.0759919300604202</v>
      </c>
      <c r="H38" s="7">
        <f t="shared" si="0"/>
        <v>98.92400806993957</v>
      </c>
      <c r="K38" s="27"/>
      <c r="L38" s="27"/>
    </row>
    <row r="39" spans="1:12" ht="12.75">
      <c r="A39" s="15" t="s">
        <v>31</v>
      </c>
      <c r="B39" s="15">
        <v>25.413</v>
      </c>
      <c r="C39" s="15">
        <v>0.15020000000000167</v>
      </c>
      <c r="D39" s="15">
        <v>99.00133155792038</v>
      </c>
      <c r="E39" s="19">
        <f t="shared" si="1"/>
        <v>0.14869999999999806</v>
      </c>
      <c r="F39" s="15">
        <v>25.4145</v>
      </c>
      <c r="G39" s="7">
        <f t="shared" si="2"/>
        <v>1.0087424344317932</v>
      </c>
      <c r="H39" s="7">
        <f t="shared" si="0"/>
        <v>98.9912575655682</v>
      </c>
      <c r="I39" s="9">
        <f>AVERAGE(H38:H40)</f>
        <v>98.94714671071739</v>
      </c>
      <c r="J39" s="6">
        <f>STDEV(H38:H40)</f>
        <v>0.03821647534662274</v>
      </c>
      <c r="K39" s="27">
        <f>AVERAGE(G38:G40)</f>
        <v>1.0528532892826064</v>
      </c>
      <c r="L39" s="27">
        <f>STDEV(G38:G40)</f>
        <v>0.038216475346621794</v>
      </c>
    </row>
    <row r="40" spans="1:12" ht="13.5" thickBot="1">
      <c r="A40" s="24" t="s">
        <v>31</v>
      </c>
      <c r="B40" s="24">
        <v>25.3943</v>
      </c>
      <c r="C40" s="24">
        <v>0.15060000000000073</v>
      </c>
      <c r="D40" s="24">
        <v>98.93758300132579</v>
      </c>
      <c r="E40" s="20">
        <f t="shared" si="1"/>
        <v>0.14899999999999738</v>
      </c>
      <c r="F40" s="15">
        <v>25.3959</v>
      </c>
      <c r="G40" s="7">
        <f t="shared" si="2"/>
        <v>1.0738255033556052</v>
      </c>
      <c r="H40" s="13">
        <f t="shared" si="0"/>
        <v>98.92617449664439</v>
      </c>
      <c r="K40" s="27"/>
      <c r="L40" s="27"/>
    </row>
    <row r="41" spans="1:12" ht="12.75">
      <c r="A41" s="15" t="s">
        <v>32</v>
      </c>
      <c r="B41" s="15">
        <v>15.8374</v>
      </c>
      <c r="C41" s="15">
        <v>0.5003000000000011</v>
      </c>
      <c r="D41" s="15">
        <v>98.30101938836668</v>
      </c>
      <c r="E41" s="19">
        <f t="shared" si="1"/>
        <v>0.49179999999999957</v>
      </c>
      <c r="F41" s="15">
        <v>15.8539</v>
      </c>
      <c r="G41" s="7">
        <f t="shared" si="2"/>
        <v>3.3550223668155477</v>
      </c>
      <c r="H41" s="7">
        <f t="shared" si="0"/>
        <v>96.64497763318445</v>
      </c>
      <c r="K41" s="27"/>
      <c r="L41" s="27"/>
    </row>
    <row r="42" spans="1:12" ht="12.75">
      <c r="A42" s="15" t="s">
        <v>32</v>
      </c>
      <c r="B42" s="15">
        <v>16.5294</v>
      </c>
      <c r="C42" s="15">
        <v>0.5002999999999993</v>
      </c>
      <c r="D42" s="15">
        <v>98.28103138117174</v>
      </c>
      <c r="E42" s="19">
        <f t="shared" si="1"/>
        <v>0.4917000000000016</v>
      </c>
      <c r="F42" s="15">
        <v>16.545</v>
      </c>
      <c r="G42" s="7">
        <f t="shared" si="2"/>
        <v>3.1726662599151254</v>
      </c>
      <c r="H42" s="7">
        <f t="shared" si="0"/>
        <v>96.82733374008487</v>
      </c>
      <c r="I42" s="9">
        <f>AVERAGE(H41:H43)</f>
        <v>96.77946941312207</v>
      </c>
      <c r="J42" s="6">
        <f>STDEV(H41:H43)</f>
        <v>0.11807486666370415</v>
      </c>
      <c r="K42" s="27">
        <f>AVERAGE(G41:G43)</f>
        <v>3.2205305868779135</v>
      </c>
      <c r="L42" s="27">
        <f>STDEV(G41:G43)</f>
        <v>0.11807486666370366</v>
      </c>
    </row>
    <row r="43" spans="1:10" ht="13.5" thickBot="1">
      <c r="A43" s="24" t="s">
        <v>32</v>
      </c>
      <c r="B43" s="24">
        <v>23.8975</v>
      </c>
      <c r="C43" s="24">
        <v>0.5008000000000017</v>
      </c>
      <c r="D43" s="24">
        <v>98.12300319488759</v>
      </c>
      <c r="E43" s="20">
        <f t="shared" si="1"/>
        <v>0.4913999999999987</v>
      </c>
      <c r="F43" s="15">
        <v>23.9129</v>
      </c>
      <c r="G43" s="7">
        <f t="shared" si="2"/>
        <v>3.133903133903068</v>
      </c>
      <c r="H43" s="13">
        <f t="shared" si="0"/>
        <v>96.86609686609694</v>
      </c>
      <c r="I43" s="9"/>
      <c r="J43" s="6"/>
    </row>
  </sheetData>
  <sheetProtection selectLockedCells="1"/>
  <printOptions gridLines="1"/>
  <pageMargins left="0.4724409448818898" right="0.5118110236220472" top="1" bottom="1" header="0.15748031496062992" footer="0"/>
  <pageSetup blackAndWhite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125" zoomScaleNormal="125" zoomScalePageLayoutView="0" workbookViewId="0" topLeftCell="A1">
      <selection activeCell="D45" sqref="D45"/>
    </sheetView>
  </sheetViews>
  <sheetFormatPr defaultColWidth="11.57421875" defaultRowHeight="12.75"/>
  <cols>
    <col min="1" max="1" width="12.00390625" style="8" customWidth="1"/>
    <col min="2" max="2" width="14.28125" style="17" customWidth="1"/>
    <col min="3" max="3" width="10.7109375" style="17" customWidth="1"/>
    <col min="4" max="4" width="18.00390625" style="21" customWidth="1"/>
    <col min="5" max="5" width="11.421875" style="17" customWidth="1"/>
    <col min="6" max="6" width="16.421875" style="8" customWidth="1"/>
    <col min="7" max="10" width="7.421875" style="8" customWidth="1"/>
    <col min="11" max="16384" width="11.421875" style="8" customWidth="1"/>
  </cols>
  <sheetData>
    <row r="1" spans="1:6" s="3" customFormat="1" ht="12.75">
      <c r="A1" s="1" t="s">
        <v>9</v>
      </c>
      <c r="B1" s="16" t="s">
        <v>15</v>
      </c>
      <c r="C1" s="16" t="s">
        <v>4</v>
      </c>
      <c r="D1" s="18" t="s">
        <v>16</v>
      </c>
      <c r="E1" s="16" t="s">
        <v>14</v>
      </c>
      <c r="F1" s="16" t="s">
        <v>17</v>
      </c>
    </row>
    <row r="2" spans="1:6" ht="12.75">
      <c r="A2" s="15" t="s">
        <v>19</v>
      </c>
      <c r="B2" s="15">
        <v>0.5172</v>
      </c>
      <c r="C2" s="15">
        <v>95.97568643890214</v>
      </c>
      <c r="D2" s="19">
        <f>(B2*C2)/100</f>
        <v>0.4963862502620019</v>
      </c>
      <c r="E2" s="15">
        <v>5.06</v>
      </c>
      <c r="F2" s="19">
        <f aca="true" t="shared" si="0" ref="F2:F37">E2*0.5*14*4.76*100/(D2*1000)</f>
        <v>33.965324364043155</v>
      </c>
    </row>
    <row r="3" spans="1:8" ht="12.75">
      <c r="A3" s="15" t="s">
        <v>19</v>
      </c>
      <c r="B3" s="15">
        <v>0.4983</v>
      </c>
      <c r="C3" s="15">
        <v>95.55598680380362</v>
      </c>
      <c r="D3" s="19">
        <f aca="true" t="shared" si="1" ref="D3:D43">(B3*C3)/100</f>
        <v>0.47615548224335347</v>
      </c>
      <c r="E3" s="15">
        <v>4.96</v>
      </c>
      <c r="F3" s="19">
        <f t="shared" si="0"/>
        <v>34.708662645521166</v>
      </c>
      <c r="G3" s="9">
        <f>AVERAGE(F2:F4)</f>
        <v>34.374080464996574</v>
      </c>
      <c r="H3" s="6">
        <f>STDEV(F2:F4)</f>
        <v>0.3771793711637824</v>
      </c>
    </row>
    <row r="4" spans="1:6" ht="13.5" thickBot="1">
      <c r="A4" s="24" t="s">
        <v>19</v>
      </c>
      <c r="B4" s="24">
        <v>0.4873</v>
      </c>
      <c r="C4" s="24">
        <v>97.45920264408186</v>
      </c>
      <c r="D4" s="20">
        <f t="shared" si="1"/>
        <v>0.4749186944846109</v>
      </c>
      <c r="E4" s="24">
        <v>4.91</v>
      </c>
      <c r="F4" s="19">
        <f t="shared" si="0"/>
        <v>34.44825438542539</v>
      </c>
    </row>
    <row r="5" spans="1:6" ht="12.75">
      <c r="A5" s="15" t="s">
        <v>20</v>
      </c>
      <c r="B5" s="15">
        <v>0.4796</v>
      </c>
      <c r="C5" s="15">
        <v>96.5771144278602</v>
      </c>
      <c r="D5" s="19">
        <f>(B5*C5)/100</f>
        <v>0.4631838407960175</v>
      </c>
      <c r="E5" s="15">
        <v>4.91</v>
      </c>
      <c r="F5" s="19">
        <f t="shared" si="0"/>
        <v>35.321007684300604</v>
      </c>
    </row>
    <row r="6" spans="1:10" ht="12.75">
      <c r="A6" s="15" t="s">
        <v>20</v>
      </c>
      <c r="B6" s="15">
        <v>0.4933</v>
      </c>
      <c r="C6" s="15">
        <v>96.80712827176554</v>
      </c>
      <c r="D6" s="19">
        <f t="shared" si="1"/>
        <v>0.47754956376461943</v>
      </c>
      <c r="E6" s="15">
        <v>5.02</v>
      </c>
      <c r="F6" s="19">
        <f t="shared" si="0"/>
        <v>35.025976922982665</v>
      </c>
      <c r="G6" s="9">
        <f>AVERAGE(F5:F7)</f>
        <v>36.213866453226565</v>
      </c>
      <c r="H6" s="6">
        <f>STDEV(F5:F7)</f>
        <v>1.8080088221313153</v>
      </c>
      <c r="I6" s="9"/>
      <c r="J6" s="6"/>
    </row>
    <row r="7" spans="1:6" ht="13.5" thickBot="1">
      <c r="A7" s="24" t="s">
        <v>20</v>
      </c>
      <c r="B7" s="24">
        <v>0.5147</v>
      </c>
      <c r="C7" s="24">
        <v>96.18899475014572</v>
      </c>
      <c r="D7" s="20">
        <f t="shared" si="1"/>
        <v>0.4950847559790001</v>
      </c>
      <c r="E7" s="24">
        <v>5.69</v>
      </c>
      <c r="F7" s="19">
        <f t="shared" si="0"/>
        <v>38.29461475239643</v>
      </c>
    </row>
    <row r="8" spans="1:6" ht="12.75">
      <c r="A8" s="15" t="s">
        <v>21</v>
      </c>
      <c r="B8" s="15">
        <v>0.4937</v>
      </c>
      <c r="C8" s="15">
        <v>97.2238746777713</v>
      </c>
      <c r="D8" s="19">
        <f>(B8*C8)/100</f>
        <v>0.47999426928415695</v>
      </c>
      <c r="E8" s="15">
        <v>5.02</v>
      </c>
      <c r="F8" s="19">
        <f t="shared" si="0"/>
        <v>34.84758271165487</v>
      </c>
    </row>
    <row r="9" spans="1:8" ht="12.75">
      <c r="A9" s="15" t="s">
        <v>21</v>
      </c>
      <c r="B9" s="15">
        <v>0.5082</v>
      </c>
      <c r="C9" s="15">
        <v>96.37336504161712</v>
      </c>
      <c r="D9" s="19">
        <f t="shared" si="1"/>
        <v>0.4897694411414982</v>
      </c>
      <c r="E9" s="15">
        <v>5.08</v>
      </c>
      <c r="F9" s="19">
        <f t="shared" si="0"/>
        <v>34.560261580529655</v>
      </c>
      <c r="G9" s="9">
        <f>AVERAGE(F8:F10)</f>
        <v>34.436915748148714</v>
      </c>
      <c r="H9" s="6">
        <f>STDEV(F8:F10)</f>
        <v>0.48426811553740046</v>
      </c>
    </row>
    <row r="10" spans="1:6" ht="13.5" thickBot="1">
      <c r="A10" s="24" t="s">
        <v>21</v>
      </c>
      <c r="B10" s="24">
        <v>0.5149</v>
      </c>
      <c r="C10" s="24">
        <v>96.96364362764679</v>
      </c>
      <c r="D10" s="20">
        <f t="shared" si="1"/>
        <v>0.4992658010387533</v>
      </c>
      <c r="E10" s="24">
        <v>5.08</v>
      </c>
      <c r="F10" s="19">
        <f t="shared" si="0"/>
        <v>33.9029029522616</v>
      </c>
    </row>
    <row r="11" spans="1:6" ht="12.75">
      <c r="A11" s="15" t="s">
        <v>22</v>
      </c>
      <c r="B11" s="15">
        <v>0.505</v>
      </c>
      <c r="C11" s="15">
        <v>96.33152173913071</v>
      </c>
      <c r="D11" s="19">
        <f>(B11*C11)/100</f>
        <v>0.4864741847826101</v>
      </c>
      <c r="E11" s="15">
        <v>5.02</v>
      </c>
      <c r="F11" s="19">
        <f t="shared" si="0"/>
        <v>34.38340722534867</v>
      </c>
    </row>
    <row r="12" spans="1:8" ht="12.75">
      <c r="A12" s="15" t="s">
        <v>22</v>
      </c>
      <c r="B12" s="15">
        <v>0.4927</v>
      </c>
      <c r="C12" s="15">
        <v>96.22859341928026</v>
      </c>
      <c r="D12" s="19">
        <f t="shared" si="1"/>
        <v>0.4741182797767939</v>
      </c>
      <c r="E12" s="15">
        <v>5.2</v>
      </c>
      <c r="F12" s="19">
        <f t="shared" si="0"/>
        <v>36.544467359826214</v>
      </c>
      <c r="G12" s="9">
        <f>AVERAGE(F11:F13)</f>
        <v>35.043482637349626</v>
      </c>
      <c r="H12" s="6">
        <f>STDEV(F11:F13)</f>
        <v>1.3030316870822782</v>
      </c>
    </row>
    <row r="13" spans="1:6" ht="13.5" thickBot="1">
      <c r="A13" s="24" t="s">
        <v>22</v>
      </c>
      <c r="B13" s="24">
        <v>0.491</v>
      </c>
      <c r="C13" s="24">
        <v>96.22910721565368</v>
      </c>
      <c r="D13" s="20">
        <f t="shared" si="1"/>
        <v>0.4724849164288596</v>
      </c>
      <c r="E13" s="24">
        <v>4.85</v>
      </c>
      <c r="F13" s="19">
        <f t="shared" si="0"/>
        <v>34.20257332687398</v>
      </c>
    </row>
    <row r="14" spans="1:6" ht="12.75">
      <c r="A14" s="15" t="s">
        <v>23</v>
      </c>
      <c r="B14" s="15">
        <v>0.4991</v>
      </c>
      <c r="C14" s="15">
        <v>95.1790358071613</v>
      </c>
      <c r="D14" s="19">
        <f t="shared" si="1"/>
        <v>0.475038567713542</v>
      </c>
      <c r="E14" s="15">
        <v>4.98</v>
      </c>
      <c r="F14" s="19">
        <f t="shared" si="0"/>
        <v>34.93055328089936</v>
      </c>
    </row>
    <row r="15" spans="1:10" ht="12.75">
      <c r="A15" s="15" t="s">
        <v>23</v>
      </c>
      <c r="B15" s="15">
        <v>0.5261</v>
      </c>
      <c r="C15" s="15">
        <v>96.50824442289026</v>
      </c>
      <c r="D15" s="19">
        <f t="shared" si="1"/>
        <v>0.5077298739088256</v>
      </c>
      <c r="E15" s="15">
        <v>5.28</v>
      </c>
      <c r="F15" s="19">
        <f t="shared" si="0"/>
        <v>34.65023608825352</v>
      </c>
      <c r="G15" s="9">
        <f>AVERAGE(F14:F16)</f>
        <v>35.03076836623896</v>
      </c>
      <c r="H15" s="6">
        <f>STDEV(F14:F16)</f>
        <v>0.43929825020274743</v>
      </c>
      <c r="I15" s="9"/>
      <c r="J15" s="6"/>
    </row>
    <row r="16" spans="1:6" ht="13.5" thickBot="1">
      <c r="A16" s="24" t="s">
        <v>23</v>
      </c>
      <c r="B16" s="24">
        <v>0.4878</v>
      </c>
      <c r="C16" s="24">
        <v>91.36662795199399</v>
      </c>
      <c r="D16" s="20">
        <f t="shared" si="1"/>
        <v>0.44568641114982666</v>
      </c>
      <c r="E16" s="24">
        <v>4.75</v>
      </c>
      <c r="F16" s="19">
        <f t="shared" si="0"/>
        <v>35.511515729564</v>
      </c>
    </row>
    <row r="17" spans="1:6" ht="12.75">
      <c r="A17" s="15" t="s">
        <v>24</v>
      </c>
      <c r="B17" s="15">
        <v>0.5154</v>
      </c>
      <c r="C17" s="15">
        <v>96.77811550152008</v>
      </c>
      <c r="D17" s="19">
        <f t="shared" si="1"/>
        <v>0.49879440729483443</v>
      </c>
      <c r="E17" s="15">
        <v>5.82</v>
      </c>
      <c r="F17" s="19">
        <f t="shared" si="0"/>
        <v>38.87822260312025</v>
      </c>
    </row>
    <row r="18" spans="1:8" ht="12.75">
      <c r="A18" s="15" t="s">
        <v>24</v>
      </c>
      <c r="B18" s="15">
        <v>0.5031</v>
      </c>
      <c r="C18" s="15">
        <v>97.24550898203597</v>
      </c>
      <c r="D18" s="19">
        <f t="shared" si="1"/>
        <v>0.48924215568862295</v>
      </c>
      <c r="E18" s="15">
        <v>4.81</v>
      </c>
      <c r="F18" s="19">
        <f t="shared" si="0"/>
        <v>32.758665241022875</v>
      </c>
      <c r="G18" s="9">
        <f>AVERAGE(F17:F19)</f>
        <v>35.112574614470674</v>
      </c>
      <c r="H18" s="6">
        <f>STDEV(F17:F19)</f>
        <v>3.2949962086835423</v>
      </c>
    </row>
    <row r="19" spans="1:6" ht="13.5" thickBot="1">
      <c r="A19" s="24" t="s">
        <v>24</v>
      </c>
      <c r="B19" s="24">
        <v>0.5136</v>
      </c>
      <c r="C19" s="24">
        <v>96.82941062050232</v>
      </c>
      <c r="D19" s="20">
        <f t="shared" si="1"/>
        <v>0.49731585294689984</v>
      </c>
      <c r="E19" s="24">
        <v>5.03</v>
      </c>
      <c r="F19" s="19">
        <f t="shared" si="0"/>
        <v>33.7008359992689</v>
      </c>
    </row>
    <row r="20" spans="1:6" ht="12.75">
      <c r="A20" s="15" t="s">
        <v>25</v>
      </c>
      <c r="B20" s="15">
        <v>0.512</v>
      </c>
      <c r="C20" s="15">
        <v>88.33902161547236</v>
      </c>
      <c r="D20" s="19">
        <f t="shared" si="1"/>
        <v>0.45229579067121845</v>
      </c>
      <c r="E20" s="15">
        <v>4.74</v>
      </c>
      <c r="F20" s="19">
        <f t="shared" si="0"/>
        <v>34.91891882646482</v>
      </c>
    </row>
    <row r="21" spans="1:8" ht="12.75">
      <c r="A21" s="15" t="s">
        <v>25</v>
      </c>
      <c r="B21" s="15">
        <v>0.5119</v>
      </c>
      <c r="C21" s="15">
        <v>87.39921245077824</v>
      </c>
      <c r="D21" s="19">
        <f t="shared" si="1"/>
        <v>0.44739656853553383</v>
      </c>
      <c r="E21" s="15">
        <v>4.54</v>
      </c>
      <c r="F21" s="19">
        <f t="shared" si="0"/>
        <v>33.81179263291229</v>
      </c>
      <c r="G21" s="9">
        <f>AVERAGE(F20:F22)</f>
        <v>35.290836401441794</v>
      </c>
      <c r="H21" s="6">
        <f>STDEV(F20:F22)</f>
        <v>1.6958701375633134</v>
      </c>
    </row>
    <row r="22" spans="1:6" ht="13.5" thickBot="1">
      <c r="A22" s="24" t="s">
        <v>25</v>
      </c>
      <c r="B22" s="24">
        <v>0.4865</v>
      </c>
      <c r="C22" s="24">
        <v>88.14285714285718</v>
      </c>
      <c r="D22" s="20">
        <f t="shared" si="1"/>
        <v>0.42881500000000017</v>
      </c>
      <c r="E22" s="24">
        <v>4.78</v>
      </c>
      <c r="F22" s="19">
        <f t="shared" si="0"/>
        <v>37.14179774494827</v>
      </c>
    </row>
    <row r="23" spans="1:6" ht="12.75">
      <c r="A23" s="15" t="s">
        <v>26</v>
      </c>
      <c r="B23" s="15">
        <v>0.507</v>
      </c>
      <c r="C23" s="15">
        <v>90.78014184397212</v>
      </c>
      <c r="D23" s="19">
        <f t="shared" si="1"/>
        <v>0.46025531914893864</v>
      </c>
      <c r="E23" s="15">
        <v>5</v>
      </c>
      <c r="F23" s="19">
        <f t="shared" si="0"/>
        <v>36.197300295857794</v>
      </c>
    </row>
    <row r="24" spans="1:10" ht="12.75">
      <c r="A24" s="15" t="s">
        <v>26</v>
      </c>
      <c r="B24" s="15">
        <v>0.4933</v>
      </c>
      <c r="C24" s="15">
        <v>90.12128325508614</v>
      </c>
      <c r="D24" s="19">
        <f t="shared" si="1"/>
        <v>0.44456829029733996</v>
      </c>
      <c r="E24" s="15">
        <v>4.6</v>
      </c>
      <c r="F24" s="19">
        <f t="shared" si="0"/>
        <v>34.47659298810702</v>
      </c>
      <c r="G24" s="9">
        <f>AVERAGE(F23:F25)</f>
        <v>34.63479856867479</v>
      </c>
      <c r="H24" s="6">
        <f>STDEV(F23:F25)</f>
        <v>1.4897127777815262</v>
      </c>
      <c r="I24" s="9"/>
      <c r="J24" s="6"/>
    </row>
    <row r="25" spans="1:6" ht="13.5" thickBot="1">
      <c r="A25" s="24" t="s">
        <v>26</v>
      </c>
      <c r="B25" s="24">
        <v>0.4897</v>
      </c>
      <c r="C25" s="24">
        <v>90.70718877849164</v>
      </c>
      <c r="D25" s="20">
        <f t="shared" si="1"/>
        <v>0.44419310344827356</v>
      </c>
      <c r="E25" s="24">
        <v>4.43</v>
      </c>
      <c r="F25" s="19">
        <f t="shared" si="0"/>
        <v>33.23050242205954</v>
      </c>
    </row>
    <row r="26" spans="1:6" ht="12.75">
      <c r="A26" s="15" t="s">
        <v>27</v>
      </c>
      <c r="B26" s="15">
        <v>0.4915</v>
      </c>
      <c r="C26" s="15">
        <v>86.24630541871907</v>
      </c>
      <c r="D26" s="19">
        <f t="shared" si="1"/>
        <v>0.42390059113300427</v>
      </c>
      <c r="E26" s="15">
        <v>5.06</v>
      </c>
      <c r="F26" s="19">
        <f t="shared" si="0"/>
        <v>39.77328730525404</v>
      </c>
    </row>
    <row r="27" spans="1:8" ht="12.75">
      <c r="A27" s="15" t="s">
        <v>27</v>
      </c>
      <c r="B27" s="15">
        <v>0.5114</v>
      </c>
      <c r="C27" s="15">
        <v>86.73904614191603</v>
      </c>
      <c r="D27" s="19">
        <f t="shared" si="1"/>
        <v>0.44358348196975855</v>
      </c>
      <c r="E27" s="15">
        <v>4.48</v>
      </c>
      <c r="F27" s="19">
        <f t="shared" si="0"/>
        <v>33.65174900948561</v>
      </c>
      <c r="G27" s="9">
        <f>AVERAGE(F26:F28)</f>
        <v>37.69538188186961</v>
      </c>
      <c r="H27" s="6">
        <f>STDEV(F26:F28)</f>
        <v>3.5023379447809697</v>
      </c>
    </row>
    <row r="28" spans="1:6" ht="13.5" thickBot="1">
      <c r="A28" s="24" t="s">
        <v>27</v>
      </c>
      <c r="B28" s="24">
        <v>0.5082</v>
      </c>
      <c r="C28" s="24">
        <v>86.6237063073618</v>
      </c>
      <c r="D28" s="20">
        <f t="shared" si="1"/>
        <v>0.4402216754540127</v>
      </c>
      <c r="E28" s="24">
        <v>5.24</v>
      </c>
      <c r="F28" s="19">
        <f t="shared" si="0"/>
        <v>39.66110933086917</v>
      </c>
    </row>
    <row r="29" spans="1:6" ht="12.75">
      <c r="A29" s="15" t="s">
        <v>28</v>
      </c>
      <c r="B29" s="15">
        <v>0.5012</v>
      </c>
      <c r="C29" s="15">
        <v>95.68172730907649</v>
      </c>
      <c r="D29" s="19">
        <f t="shared" si="1"/>
        <v>0.47955681727309135</v>
      </c>
      <c r="E29" s="15">
        <v>4.81</v>
      </c>
      <c r="F29" s="19">
        <f t="shared" si="0"/>
        <v>33.42027351656479</v>
      </c>
    </row>
    <row r="30" spans="1:10" ht="12.75">
      <c r="A30" s="15" t="s">
        <v>28</v>
      </c>
      <c r="B30" s="15">
        <v>0.5005</v>
      </c>
      <c r="C30" s="15">
        <v>95.42366107114309</v>
      </c>
      <c r="D30" s="19">
        <f t="shared" si="1"/>
        <v>0.4775954236610711</v>
      </c>
      <c r="E30" s="15">
        <v>5.16</v>
      </c>
      <c r="F30" s="19">
        <f t="shared" si="0"/>
        <v>35.99933991872003</v>
      </c>
      <c r="G30" s="9">
        <f>AVERAGE(F29:F30)</f>
        <v>34.70980671764241</v>
      </c>
      <c r="H30" s="6">
        <f>STDEV(F29:F30)</f>
        <v>1.8236753420943628</v>
      </c>
      <c r="I30" s="9"/>
      <c r="J30" s="6"/>
    </row>
    <row r="31" spans="1:6" ht="13.5" thickBot="1">
      <c r="A31" s="24" t="s">
        <v>28</v>
      </c>
      <c r="B31" s="24">
        <v>0.5008</v>
      </c>
      <c r="C31" s="24">
        <v>95.10782747603841</v>
      </c>
      <c r="D31" s="20">
        <f t="shared" si="1"/>
        <v>0.4763000000000004</v>
      </c>
      <c r="E31" s="24">
        <v>5</v>
      </c>
      <c r="F31" s="19">
        <f t="shared" si="0"/>
        <v>34.97795507033379</v>
      </c>
    </row>
    <row r="32" spans="1:6" ht="12.75">
      <c r="A32" s="15" t="s">
        <v>29</v>
      </c>
      <c r="B32" s="15">
        <v>0.5013</v>
      </c>
      <c r="C32" s="15">
        <v>95.84332533972795</v>
      </c>
      <c r="D32" s="19">
        <f t="shared" si="1"/>
        <v>0.4804625899280562</v>
      </c>
      <c r="E32" s="15">
        <v>5</v>
      </c>
      <c r="F32" s="19">
        <f t="shared" si="0"/>
        <v>34.674916110523085</v>
      </c>
    </row>
    <row r="33" spans="1:8" ht="12.75">
      <c r="A33" s="15" t="s">
        <v>29</v>
      </c>
      <c r="B33" s="15">
        <v>0.5013</v>
      </c>
      <c r="C33" s="15">
        <v>95.74765422239896</v>
      </c>
      <c r="D33" s="19">
        <f t="shared" si="1"/>
        <v>0.479982990616886</v>
      </c>
      <c r="E33" s="15">
        <v>4.94</v>
      </c>
      <c r="F33" s="19">
        <f t="shared" si="0"/>
        <v>34.29304854916859</v>
      </c>
      <c r="G33" s="9">
        <f>AVERAGE(F32:F34)</f>
        <v>34.50174613166521</v>
      </c>
      <c r="H33" s="6">
        <f>STDEV(F32:F34)</f>
        <v>0.19339691457968172</v>
      </c>
    </row>
    <row r="34" spans="1:8" ht="13.5" thickBot="1">
      <c r="A34" s="24" t="s">
        <v>29</v>
      </c>
      <c r="B34" s="24">
        <v>0.5006</v>
      </c>
      <c r="C34" s="24">
        <v>95.78168732506985</v>
      </c>
      <c r="D34" s="20">
        <f t="shared" si="1"/>
        <v>0.4794831267492997</v>
      </c>
      <c r="E34" s="24">
        <v>4.97</v>
      </c>
      <c r="F34" s="19">
        <f t="shared" si="0"/>
        <v>34.537273735303934</v>
      </c>
      <c r="G34" s="9"/>
      <c r="H34" s="6"/>
    </row>
    <row r="35" spans="1:6" ht="12.75">
      <c r="A35" s="15" t="s">
        <v>30</v>
      </c>
      <c r="B35" s="15">
        <v>0.5014</v>
      </c>
      <c r="C35" s="15">
        <v>97.10231814548398</v>
      </c>
      <c r="D35" s="19">
        <f t="shared" si="1"/>
        <v>0.48687102318145664</v>
      </c>
      <c r="E35" s="15">
        <v>5.1</v>
      </c>
      <c r="F35" s="19">
        <f t="shared" si="0"/>
        <v>34.902878156432486</v>
      </c>
    </row>
    <row r="36" spans="1:8" ht="12.75">
      <c r="A36" s="15" t="s">
        <v>30</v>
      </c>
      <c r="B36" s="15">
        <v>0.5003</v>
      </c>
      <c r="C36" s="15">
        <v>97.28217426059146</v>
      </c>
      <c r="D36" s="19">
        <f t="shared" si="1"/>
        <v>0.48670271782573904</v>
      </c>
      <c r="E36" s="15">
        <v>4.99</v>
      </c>
      <c r="F36" s="19">
        <f t="shared" si="0"/>
        <v>34.16188032455796</v>
      </c>
      <c r="G36" s="9">
        <f>AVERAGE(F35:F37)</f>
        <v>34.80169713415632</v>
      </c>
      <c r="H36" s="6">
        <f>STDEV(F35:F37)</f>
        <v>0.5957061609962068</v>
      </c>
    </row>
    <row r="37" spans="1:6" ht="13.5" thickBot="1">
      <c r="A37" s="24" t="s">
        <v>30</v>
      </c>
      <c r="B37" s="24">
        <v>0.5014</v>
      </c>
      <c r="C37" s="24">
        <v>97.40467159113562</v>
      </c>
      <c r="D37" s="20">
        <f t="shared" si="1"/>
        <v>0.488387023357954</v>
      </c>
      <c r="E37" s="24">
        <v>5.18</v>
      </c>
      <c r="F37" s="19">
        <f t="shared" si="0"/>
        <v>35.34033292147852</v>
      </c>
    </row>
    <row r="38" spans="1:6" ht="12.75">
      <c r="A38" s="15" t="s">
        <v>31</v>
      </c>
      <c r="B38" s="15">
        <v>0.2501</v>
      </c>
      <c r="C38" s="15">
        <v>98.93546240851407</v>
      </c>
      <c r="D38" s="19">
        <f t="shared" si="1"/>
        <v>0.24743759148369368</v>
      </c>
      <c r="E38" s="15">
        <v>5.63</v>
      </c>
      <c r="F38" s="19">
        <f aca="true" t="shared" si="2" ref="F38:F43">E38*0.5*14*6.25*100/(D38*1000)</f>
        <v>99.54530292792319</v>
      </c>
    </row>
    <row r="39" spans="1:8" ht="12.75">
      <c r="A39" s="15" t="s">
        <v>31</v>
      </c>
      <c r="B39" s="15">
        <v>0.25</v>
      </c>
      <c r="C39" s="15">
        <v>99.00133155792038</v>
      </c>
      <c r="D39" s="19">
        <f t="shared" si="1"/>
        <v>0.24750332889480095</v>
      </c>
      <c r="E39" s="15">
        <v>5.56</v>
      </c>
      <c r="F39" s="19">
        <f t="shared" si="2"/>
        <v>98.28150638870444</v>
      </c>
      <c r="G39" s="9">
        <f>AVERAGE(F38:F39)</f>
        <v>98.91340465831382</v>
      </c>
      <c r="H39" s="6">
        <f>STDEV(F38:F39)</f>
        <v>0.8936391029216654</v>
      </c>
    </row>
    <row r="40" spans="1:6" ht="13.5" thickBot="1">
      <c r="A40" s="24" t="s">
        <v>31</v>
      </c>
      <c r="B40" s="24"/>
      <c r="C40" s="24">
        <v>98.93758300132579</v>
      </c>
      <c r="D40" s="20">
        <f t="shared" si="1"/>
        <v>0</v>
      </c>
      <c r="E40" s="24" t="s">
        <v>33</v>
      </c>
      <c r="F40" s="20" t="e">
        <f t="shared" si="2"/>
        <v>#VALUE!</v>
      </c>
    </row>
    <row r="41" spans="1:6" ht="12.75">
      <c r="A41" s="15" t="s">
        <v>32</v>
      </c>
      <c r="B41" s="15">
        <v>0.5007</v>
      </c>
      <c r="C41" s="15">
        <v>98.30101938836668</v>
      </c>
      <c r="D41" s="19">
        <f t="shared" si="1"/>
        <v>0.49219320407755196</v>
      </c>
      <c r="E41" s="15">
        <v>10.08</v>
      </c>
      <c r="F41" s="19">
        <f t="shared" si="2"/>
        <v>89.59896161640506</v>
      </c>
    </row>
    <row r="42" spans="1:8" ht="12.75">
      <c r="A42" s="15" t="s">
        <v>32</v>
      </c>
      <c r="B42" s="15">
        <v>0.5006</v>
      </c>
      <c r="C42" s="15">
        <v>98.28103138117174</v>
      </c>
      <c r="D42" s="19">
        <f t="shared" si="1"/>
        <v>0.4919948430941458</v>
      </c>
      <c r="E42" s="15">
        <v>10.28</v>
      </c>
      <c r="F42" s="19">
        <f t="shared" si="2"/>
        <v>91.41355977870236</v>
      </c>
      <c r="G42" s="9">
        <f>AVERAGE(F41:F42)</f>
        <v>90.50626069755371</v>
      </c>
      <c r="H42" s="6">
        <f>STDEV(F41:F42)</f>
        <v>1.2831146656890688</v>
      </c>
    </row>
    <row r="43" spans="1:8" ht="13.5" thickBot="1">
      <c r="A43" s="24" t="s">
        <v>32</v>
      </c>
      <c r="B43" s="24"/>
      <c r="C43" s="24">
        <v>98.12300319488759</v>
      </c>
      <c r="D43" s="20">
        <f t="shared" si="1"/>
        <v>0</v>
      </c>
      <c r="E43" s="24" t="s">
        <v>33</v>
      </c>
      <c r="F43" s="20" t="e">
        <f t="shared" si="2"/>
        <v>#VALUE!</v>
      </c>
      <c r="G43" s="9"/>
      <c r="H43" s="6"/>
    </row>
  </sheetData>
  <sheetProtection/>
  <printOptions gridLines="1"/>
  <pageMargins left="0.4724409448818898" right="0.5118110236220472" top="1" bottom="1" header="0.15748031496062992" footer="0"/>
  <pageSetup blackAndWhite="1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Microsoft Office User</cp:lastModifiedBy>
  <cp:lastPrinted>2004-11-26T12:06:58Z</cp:lastPrinted>
  <dcterms:created xsi:type="dcterms:W3CDTF">2004-11-22T20:18:05Z</dcterms:created>
  <dcterms:modified xsi:type="dcterms:W3CDTF">2023-12-12T12:36:18Z</dcterms:modified>
  <cp:category/>
  <cp:version/>
  <cp:contentType/>
  <cp:contentStatus/>
</cp:coreProperties>
</file>